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80" windowWidth="19440" windowHeight="9270"/>
  </bookViews>
  <sheets>
    <sheet name="2018" sheetId="4" r:id="rId1"/>
  </sheets>
  <definedNames>
    <definedName name="_xlnm._FilterDatabase" localSheetId="0" hidden="1">'2018'!$A$484:$T$1870</definedName>
    <definedName name="_xlnm.Print_Titles" localSheetId="0">'2018'!$4:$9</definedName>
  </definedNames>
  <calcPr calcId="152511"/>
</workbook>
</file>

<file path=xl/calcChain.xml><?xml version="1.0" encoding="utf-8"?>
<calcChain xmlns="http://schemas.openxmlformats.org/spreadsheetml/2006/main">
  <c r="R1004" i="4" l="1"/>
  <c r="S1835" i="4"/>
  <c r="S1834" i="4"/>
  <c r="S532" i="4" l="1"/>
  <c r="S531" i="4"/>
  <c r="S530" i="4"/>
  <c r="S529" i="4"/>
  <c r="L34" i="4" l="1"/>
  <c r="R486" i="4" l="1"/>
  <c r="R1078" i="4" l="1"/>
  <c r="L746" i="4"/>
  <c r="L484" i="4" s="1"/>
  <c r="S1186" i="4" l="1"/>
  <c r="S1185" i="4"/>
  <c r="S1184" i="4"/>
  <c r="S1767" i="4"/>
  <c r="S1766" i="4"/>
  <c r="S1765" i="4"/>
  <c r="T1764" i="4"/>
  <c r="T1763" i="4"/>
  <c r="T1762" i="4"/>
  <c r="T1761" i="4" l="1"/>
  <c r="S41" i="4"/>
  <c r="S1825" i="4"/>
  <c r="S1826" i="4"/>
  <c r="S1827" i="4"/>
  <c r="S1824" i="4"/>
  <c r="S1823" i="4"/>
  <c r="T1855" i="4"/>
  <c r="S1860" i="4"/>
  <c r="S1859" i="4"/>
  <c r="S1347" i="4"/>
  <c r="S1346" i="4"/>
  <c r="T1858" i="4"/>
  <c r="S1345" i="4"/>
  <c r="S1344" i="4"/>
  <c r="S1857" i="4"/>
  <c r="T779" i="4"/>
  <c r="S1390" i="4"/>
  <c r="S1391" i="4"/>
  <c r="S1392" i="4"/>
  <c r="S1389" i="4"/>
  <c r="T1388" i="4"/>
  <c r="T1709" i="4"/>
  <c r="S1704" i="4"/>
  <c r="S1703" i="4"/>
  <c r="S1702" i="4"/>
  <c r="T1701" i="4"/>
  <c r="T1697" i="4"/>
  <c r="T1695" i="4"/>
  <c r="S1113" i="4" l="1"/>
  <c r="S1114" i="4"/>
  <c r="S1112" i="4"/>
  <c r="S1110" i="4"/>
  <c r="S1111" i="4"/>
  <c r="S1109" i="4"/>
  <c r="S1107" i="4"/>
  <c r="S1108" i="4"/>
  <c r="S1106" i="4"/>
  <c r="S1463" i="4" l="1"/>
  <c r="T1436" i="4" l="1"/>
  <c r="T1430" i="4"/>
  <c r="S1435" i="4"/>
  <c r="S1433" i="4"/>
  <c r="S1437" i="4"/>
  <c r="T1434" i="4"/>
  <c r="S1432" i="4"/>
  <c r="T1429" i="4"/>
  <c r="T1428" i="4"/>
  <c r="S1532" i="4" l="1"/>
  <c r="S1531" i="4"/>
  <c r="T1524" i="4"/>
  <c r="T1510" i="4" l="1"/>
  <c r="S1550" i="4"/>
  <c r="S1549" i="4"/>
  <c r="S1548" i="4"/>
  <c r="S1678" i="4"/>
  <c r="T1677" i="4"/>
  <c r="T1652" i="4"/>
  <c r="T1651" i="4"/>
  <c r="T1650" i="4"/>
  <c r="T1671" i="4"/>
  <c r="T1669" i="4"/>
  <c r="T1667" i="4"/>
  <c r="T1666" i="4"/>
  <c r="S1664" i="4"/>
  <c r="T1663" i="4"/>
  <c r="S1662" i="4"/>
  <c r="T1735" i="4" l="1"/>
  <c r="S1736" i="4"/>
  <c r="T1729" i="4"/>
  <c r="T1728" i="4"/>
  <c r="S1727" i="4"/>
  <c r="S1726" i="4"/>
  <c r="S1725" i="4"/>
  <c r="T1723" i="4"/>
  <c r="S1722" i="4"/>
  <c r="S1721" i="4"/>
  <c r="S1720" i="4"/>
  <c r="T1713" i="4"/>
  <c r="T1712" i="4"/>
  <c r="T1711" i="4"/>
  <c r="S1710" i="4"/>
  <c r="T1708" i="4"/>
  <c r="T1706" i="4"/>
  <c r="T1705" i="4"/>
  <c r="T1700" i="4"/>
  <c r="S1467" i="4" l="1"/>
  <c r="S739" i="4" l="1"/>
  <c r="T1847" i="4" l="1"/>
  <c r="T1843" i="4"/>
  <c r="T1842" i="4"/>
  <c r="T1841" i="4"/>
  <c r="T1420" i="4" l="1"/>
  <c r="T1419" i="4"/>
  <c r="T1418" i="4"/>
  <c r="T1417" i="4"/>
  <c r="T1416" i="4"/>
  <c r="T1415" i="4"/>
  <c r="T1414" i="4"/>
  <c r="T1409" i="4"/>
  <c r="T1411" i="4"/>
  <c r="T1412" i="4"/>
  <c r="T1413" i="4"/>
  <c r="T1410" i="4"/>
  <c r="S1587" i="4"/>
  <c r="S1588" i="4"/>
  <c r="S1589" i="4"/>
  <c r="R420" i="4"/>
  <c r="R399" i="4" s="1"/>
  <c r="S424" i="4"/>
  <c r="S421" i="4"/>
  <c r="S418" i="4"/>
  <c r="S416" i="4"/>
  <c r="S414" i="4"/>
  <c r="S405" i="4"/>
  <c r="T1503" i="4" l="1"/>
  <c r="T1502" i="4"/>
  <c r="T1501" i="4"/>
  <c r="T1500" i="4"/>
  <c r="T1499" i="4"/>
  <c r="T1498" i="4"/>
  <c r="T1497" i="4"/>
  <c r="T1496" i="4"/>
  <c r="T1495" i="4"/>
  <c r="T1494" i="4"/>
  <c r="T1491" i="4"/>
  <c r="T1490" i="4"/>
  <c r="T1493" i="4" l="1"/>
  <c r="T1492" i="4"/>
  <c r="T1488" i="4"/>
  <c r="T1489" i="4"/>
  <c r="T1821" i="4"/>
  <c r="T1567" i="4"/>
  <c r="S1563" i="4" l="1"/>
  <c r="S1564" i="4"/>
  <c r="S1562" i="4"/>
  <c r="S1464" i="4" l="1"/>
  <c r="S1466" i="4" l="1"/>
  <c r="S1465" i="4"/>
  <c r="S890" i="4" l="1"/>
  <c r="S886" i="4"/>
  <c r="S885" i="4"/>
  <c r="S884" i="4"/>
  <c r="S876" i="4"/>
  <c r="S875" i="4"/>
  <c r="S874" i="4"/>
  <c r="S873" i="4" l="1"/>
  <c r="S872" i="4"/>
  <c r="S495" i="4"/>
  <c r="S494" i="4"/>
  <c r="S493" i="4"/>
  <c r="T1861" i="4" l="1"/>
  <c r="T1784" i="4" l="1"/>
  <c r="S1785" i="4"/>
  <c r="S1817" i="4" l="1"/>
  <c r="S1816" i="4"/>
  <c r="S1815" i="4"/>
  <c r="S1814" i="4"/>
  <c r="S1515" i="4" l="1"/>
  <c r="S1514" i="4"/>
  <c r="S1513" i="4"/>
  <c r="T1512" i="4"/>
  <c r="S1511" i="4"/>
  <c r="T1479" i="4"/>
  <c r="T1478" i="4"/>
  <c r="T1477" i="4"/>
  <c r="T1476" i="4"/>
  <c r="T1475" i="4"/>
  <c r="S1523" i="4"/>
  <c r="T1516" i="4"/>
  <c r="S1832" i="4"/>
  <c r="S1833" i="4"/>
  <c r="S1831" i="4"/>
  <c r="S1830" i="4"/>
  <c r="S1829" i="4"/>
  <c r="S1271" i="4"/>
  <c r="S1270" i="4"/>
  <c r="T1643" i="4" l="1"/>
  <c r="S1638" i="4"/>
  <c r="S1639" i="4"/>
  <c r="S1640" i="4"/>
  <c r="S1641" i="4"/>
  <c r="S1642" i="4"/>
  <c r="L399" i="4" l="1"/>
  <c r="T427" i="4"/>
  <c r="T1750" i="4"/>
  <c r="T1749" i="4"/>
  <c r="T1745" i="4"/>
  <c r="T1744" i="4"/>
  <c r="T1743" i="4"/>
  <c r="S1748" i="4"/>
  <c r="S1747" i="4"/>
  <c r="S1746" i="4"/>
  <c r="T1742" i="4"/>
  <c r="T1741" i="4"/>
  <c r="T1740" i="4"/>
  <c r="T1738" i="4"/>
  <c r="T1739" i="4"/>
  <c r="T1618" i="4" l="1"/>
  <c r="T1597" i="4"/>
  <c r="T1598" i="4"/>
  <c r="T1599" i="4"/>
  <c r="T1600" i="4"/>
  <c r="T1601" i="4"/>
  <c r="T1602" i="4"/>
  <c r="T1603" i="4"/>
  <c r="T1604" i="4"/>
  <c r="T1605" i="4"/>
  <c r="T1606" i="4"/>
  <c r="T1607" i="4"/>
  <c r="T1608" i="4"/>
  <c r="T1609" i="4"/>
  <c r="T1610" i="4"/>
  <c r="T1611" i="4"/>
  <c r="T1612" i="4"/>
  <c r="T1613" i="4"/>
  <c r="T1614" i="4"/>
  <c r="T1615" i="4"/>
  <c r="T1616" i="4"/>
  <c r="T1617" i="4"/>
  <c r="L443" i="4" l="1"/>
  <c r="T426" i="4"/>
  <c r="R432" i="4"/>
  <c r="R431" i="4"/>
  <c r="R430" i="4"/>
  <c r="R394" i="4" l="1"/>
  <c r="S280" i="4" l="1"/>
  <c r="R280" i="4"/>
  <c r="T297" i="4"/>
  <c r="R374" i="4" l="1"/>
  <c r="R395" i="4" s="1"/>
  <c r="R375" i="4"/>
  <c r="R357" i="4"/>
  <c r="R368" i="4"/>
  <c r="R352" i="4"/>
  <c r="S1252" i="4" l="1"/>
  <c r="S1246" i="4"/>
  <c r="S1247" i="4"/>
  <c r="S1714" i="4" l="1"/>
  <c r="T1715" i="4" l="1"/>
  <c r="S1408" i="4"/>
  <c r="S1810" i="4" l="1"/>
  <c r="S1809" i="4"/>
  <c r="S1808" i="4"/>
  <c r="S1807" i="4"/>
  <c r="S1806" i="4"/>
  <c r="S1805" i="4"/>
  <c r="S1804" i="4"/>
  <c r="S1803" i="4"/>
  <c r="R1355" i="4" l="1"/>
  <c r="R342" i="4" l="1"/>
  <c r="R341" i="4"/>
  <c r="R340" i="4"/>
  <c r="T250" i="4"/>
  <c r="T240" i="4"/>
  <c r="R231" i="4" l="1"/>
  <c r="R275" i="4"/>
  <c r="R145" i="4" l="1"/>
  <c r="L112" i="4"/>
  <c r="R138" i="4" l="1"/>
  <c r="R119" i="4"/>
  <c r="O34" i="4" l="1"/>
  <c r="L229" i="4" l="1"/>
  <c r="T378" i="4"/>
  <c r="T1655" i="4"/>
  <c r="T1654" i="4"/>
  <c r="T94" i="4"/>
  <c r="T1717" i="4"/>
  <c r="T96" i="4"/>
  <c r="T122" i="4"/>
  <c r="T98" i="4"/>
  <c r="T218" i="4"/>
  <c r="T271" i="4"/>
  <c r="T387" i="4"/>
  <c r="S114" i="4"/>
  <c r="R114" i="4"/>
  <c r="T204" i="4"/>
  <c r="T114" i="4" s="1"/>
  <c r="R36" i="4" l="1"/>
  <c r="S1440" i="4"/>
  <c r="S36" i="4" s="1"/>
  <c r="T1867" i="4" l="1"/>
  <c r="T1865" i="4"/>
  <c r="T1864" i="4"/>
  <c r="T1862" i="4"/>
  <c r="T1854" i="4"/>
  <c r="T1852" i="4"/>
  <c r="T1851" i="4"/>
  <c r="T1848" i="4"/>
  <c r="T1846" i="4"/>
  <c r="T1845" i="4"/>
  <c r="T1844" i="4"/>
  <c r="T1840" i="4"/>
  <c r="T1839" i="4"/>
  <c r="T1837" i="4"/>
  <c r="T1823" i="4"/>
  <c r="T1822" i="4"/>
  <c r="T1819" i="4"/>
  <c r="T1812" i="4"/>
  <c r="T1811" i="4"/>
  <c r="T1801" i="4"/>
  <c r="T1800" i="4"/>
  <c r="T1798" i="4"/>
  <c r="T1781" i="4"/>
  <c r="T1771" i="4"/>
  <c r="T1770" i="4"/>
  <c r="T1759" i="4"/>
  <c r="T1758" i="4"/>
  <c r="T1755" i="4"/>
  <c r="T1754" i="4"/>
  <c r="T1753" i="4"/>
  <c r="T1737" i="4"/>
  <c r="T1734" i="4"/>
  <c r="T1733" i="4"/>
  <c r="T1732" i="4"/>
  <c r="T1731" i="4"/>
  <c r="T1724" i="4"/>
  <c r="T1719" i="4"/>
  <c r="T1716" i="4"/>
  <c r="T1699" i="4"/>
  <c r="T1698" i="4"/>
  <c r="T1696" i="4"/>
  <c r="T1694" i="4"/>
  <c r="T1693" i="4"/>
  <c r="T1692" i="4"/>
  <c r="T1688" i="4"/>
  <c r="T1686" i="4"/>
  <c r="T1684" i="4"/>
  <c r="T1683" i="4"/>
  <c r="T1681" i="4"/>
  <c r="T1674" i="4"/>
  <c r="T1670" i="4"/>
  <c r="T1661" i="4"/>
  <c r="T1660" i="4"/>
  <c r="T1648" i="4"/>
  <c r="T1647" i="4"/>
  <c r="T1646" i="4"/>
  <c r="T1644" i="4"/>
  <c r="T1636" i="4"/>
  <c r="T1635" i="4"/>
  <c r="T1633" i="4"/>
  <c r="T1632" i="4"/>
  <c r="T1630" i="4"/>
  <c r="T1629" i="4"/>
  <c r="T1628" i="4"/>
  <c r="T1625" i="4"/>
  <c r="T1624" i="4"/>
  <c r="T1623" i="4"/>
  <c r="T1622" i="4"/>
  <c r="T1596" i="4"/>
  <c r="T1595" i="4"/>
  <c r="T1594" i="4"/>
  <c r="T1585" i="4"/>
  <c r="T1584" i="4"/>
  <c r="T1583" i="4"/>
  <c r="T1582" i="4"/>
  <c r="T1578" i="4"/>
  <c r="T1577" i="4"/>
  <c r="T1576" i="4"/>
  <c r="T1575" i="4"/>
  <c r="T1574" i="4"/>
  <c r="T1573" i="4"/>
  <c r="T1571" i="4"/>
  <c r="T1570" i="4"/>
  <c r="T1569" i="4"/>
  <c r="T1566" i="4"/>
  <c r="T1565" i="4"/>
  <c r="T1561" i="4"/>
  <c r="T1558" i="4"/>
  <c r="T1554" i="4"/>
  <c r="T1553" i="4"/>
  <c r="T1552" i="4"/>
  <c r="T1551" i="4"/>
  <c r="T1546" i="4"/>
  <c r="T1540" i="4"/>
  <c r="T1539" i="4"/>
  <c r="T1537" i="4"/>
  <c r="T1536" i="4"/>
  <c r="T1535" i="4"/>
  <c r="T1533" i="4"/>
  <c r="T1529" i="4"/>
  <c r="T1528" i="4"/>
  <c r="T1527" i="4"/>
  <c r="T1526" i="4"/>
  <c r="T1525" i="4"/>
  <c r="T1518" i="4"/>
  <c r="T1506" i="4"/>
  <c r="T1487" i="4"/>
  <c r="T1486" i="4"/>
  <c r="T1481" i="4"/>
  <c r="T1473" i="4"/>
  <c r="T1460" i="4"/>
  <c r="T1457" i="4"/>
  <c r="T1449" i="4"/>
  <c r="T1443" i="4"/>
  <c r="T1441" i="4"/>
  <c r="T1427" i="4"/>
  <c r="T1423" i="4"/>
  <c r="T1421" i="4"/>
  <c r="T1407" i="4"/>
  <c r="T1406" i="4"/>
  <c r="T1405" i="4"/>
  <c r="T1404" i="4"/>
  <c r="T1403" i="4"/>
  <c r="T1401" i="4"/>
  <c r="T1400" i="4"/>
  <c r="T1399" i="4"/>
  <c r="T1397" i="4"/>
  <c r="T1396" i="4"/>
  <c r="T1393" i="4"/>
  <c r="T1387" i="4"/>
  <c r="T1385" i="4"/>
  <c r="T1384" i="4"/>
  <c r="T1380" i="4"/>
  <c r="T1378" i="4"/>
  <c r="T1377" i="4"/>
  <c r="T1375" i="4"/>
  <c r="T1373" i="4"/>
  <c r="T1371" i="4"/>
  <c r="T1370" i="4"/>
  <c r="T1369" i="4"/>
  <c r="S1870" i="4"/>
  <c r="S1869" i="4"/>
  <c r="S1868" i="4"/>
  <c r="S1866" i="4"/>
  <c r="S1863" i="4"/>
  <c r="S1856" i="4"/>
  <c r="S1853" i="4"/>
  <c r="S1850" i="4"/>
  <c r="S1849" i="4"/>
  <c r="S1838" i="4"/>
  <c r="S1836" i="4"/>
  <c r="S1828" i="4"/>
  <c r="S1820" i="4"/>
  <c r="S1813" i="4"/>
  <c r="S1802" i="4"/>
  <c r="S1799" i="4"/>
  <c r="S1797" i="4"/>
  <c r="S1796" i="4"/>
  <c r="S1795" i="4"/>
  <c r="S1794" i="4"/>
  <c r="S1793" i="4"/>
  <c r="S1792" i="4"/>
  <c r="S1791" i="4"/>
  <c r="S1790" i="4"/>
  <c r="S1789" i="4"/>
  <c r="S1788" i="4"/>
  <c r="S1787" i="4"/>
  <c r="S1786" i="4"/>
  <c r="S1782" i="4"/>
  <c r="S1780" i="4"/>
  <c r="S1779" i="4"/>
  <c r="S1778" i="4"/>
  <c r="S1777" i="4"/>
  <c r="S1776" i="4"/>
  <c r="S1775" i="4"/>
  <c r="S1774" i="4"/>
  <c r="S1773" i="4"/>
  <c r="S1772" i="4"/>
  <c r="S1769" i="4"/>
  <c r="S1768" i="4"/>
  <c r="S1183" i="4"/>
  <c r="S1760" i="4"/>
  <c r="S1757" i="4"/>
  <c r="S1756" i="4"/>
  <c r="S1752" i="4"/>
  <c r="S1730" i="4"/>
  <c r="S1691" i="4"/>
  <c r="S1690" i="4"/>
  <c r="S1689" i="4"/>
  <c r="S1687" i="4"/>
  <c r="S1685" i="4"/>
  <c r="S1682" i="4"/>
  <c r="S1680" i="4"/>
  <c r="S1679" i="4"/>
  <c r="S1676" i="4"/>
  <c r="S1675" i="4"/>
  <c r="S1673" i="4"/>
  <c r="S1672" i="4"/>
  <c r="S1668" i="4"/>
  <c r="S1665" i="4"/>
  <c r="S1659" i="4"/>
  <c r="S1658" i="4"/>
  <c r="S1657" i="4"/>
  <c r="S1656" i="4"/>
  <c r="S1649" i="4"/>
  <c r="S1645" i="4"/>
  <c r="S1637" i="4"/>
  <c r="S1634" i="4"/>
  <c r="S1631" i="4"/>
  <c r="S1627" i="4"/>
  <c r="S1626" i="4"/>
  <c r="S1621" i="4"/>
  <c r="S1620" i="4"/>
  <c r="S1619" i="4"/>
  <c r="S1593" i="4"/>
  <c r="S1592" i="4"/>
  <c r="S1591" i="4"/>
  <c r="S1590" i="4"/>
  <c r="S1586" i="4"/>
  <c r="S1580" i="4"/>
  <c r="S1579" i="4"/>
  <c r="S1572" i="4"/>
  <c r="S1568" i="4"/>
  <c r="S1560" i="4"/>
  <c r="S1559" i="4"/>
  <c r="S1557" i="4"/>
  <c r="S1556" i="4"/>
  <c r="S1547" i="4"/>
  <c r="S1545" i="4"/>
  <c r="S1544" i="4"/>
  <c r="S1543" i="4"/>
  <c r="S1542" i="4"/>
  <c r="S1541" i="4"/>
  <c r="S1538" i="4"/>
  <c r="S1534" i="4"/>
  <c r="S1530" i="4"/>
  <c r="S1522" i="4"/>
  <c r="S1521" i="4"/>
  <c r="S1520" i="4"/>
  <c r="S1519" i="4"/>
  <c r="S1517" i="4"/>
  <c r="S1509" i="4"/>
  <c r="S1508" i="4"/>
  <c r="S1507" i="4"/>
  <c r="S1504" i="4"/>
  <c r="S1485" i="4"/>
  <c r="S1484" i="4"/>
  <c r="S1483" i="4"/>
  <c r="S1482" i="4"/>
  <c r="S1480" i="4"/>
  <c r="S1474" i="4"/>
  <c r="S1472" i="4"/>
  <c r="S1471" i="4"/>
  <c r="S1470" i="4"/>
  <c r="S1469" i="4"/>
  <c r="S1468" i="4"/>
  <c r="S1462" i="4"/>
  <c r="S1461" i="4"/>
  <c r="S1459" i="4"/>
  <c r="S1458" i="4"/>
  <c r="S1456" i="4"/>
  <c r="S1455" i="4"/>
  <c r="S1454" i="4"/>
  <c r="S1453" i="4"/>
  <c r="S1452" i="4"/>
  <c r="S1451" i="4"/>
  <c r="S1450" i="4"/>
  <c r="S1448" i="4"/>
  <c r="S1447" i="4"/>
  <c r="S1446" i="4"/>
  <c r="S1445" i="4"/>
  <c r="S1444" i="4"/>
  <c r="S1442" i="4"/>
  <c r="S1438" i="4"/>
  <c r="S1431" i="4"/>
  <c r="S1426" i="4"/>
  <c r="S1424" i="4"/>
  <c r="S1422" i="4"/>
  <c r="S1402" i="4"/>
  <c r="S1398" i="4"/>
  <c r="S1395" i="4"/>
  <c r="S1394" i="4"/>
  <c r="S1386" i="4"/>
  <c r="S1379" i="4"/>
  <c r="S1376" i="4"/>
  <c r="S1374" i="4"/>
  <c r="S1372" i="4"/>
  <c r="T379" i="4"/>
  <c r="T380" i="4"/>
  <c r="S767" i="4"/>
  <c r="S788" i="4"/>
  <c r="S1251" i="4"/>
  <c r="S1250" i="4"/>
  <c r="S1249" i="4"/>
  <c r="S1248" i="4"/>
  <c r="O436" i="4"/>
  <c r="L436" i="4"/>
  <c r="O277" i="4"/>
  <c r="S1505" i="4"/>
  <c r="S490" i="4"/>
  <c r="S488" i="4"/>
  <c r="S489" i="4"/>
  <c r="S499" i="4"/>
  <c r="S498" i="4"/>
  <c r="R1368" i="4" l="1"/>
  <c r="R1367" i="4"/>
  <c r="S1366" i="4"/>
  <c r="S1365" i="4"/>
  <c r="S1364" i="4"/>
  <c r="S1363" i="4"/>
  <c r="S1362" i="4"/>
  <c r="S1361" i="4"/>
  <c r="S1360" i="4"/>
  <c r="S1359" i="4"/>
  <c r="S1358" i="4"/>
  <c r="S1357" i="4"/>
  <c r="S1356" i="4"/>
  <c r="S1354" i="4"/>
  <c r="S1353" i="4"/>
  <c r="S1352" i="4"/>
  <c r="S1351" i="4"/>
  <c r="S1350" i="4"/>
  <c r="S1349" i="4"/>
  <c r="S1348" i="4"/>
  <c r="S1342" i="4"/>
  <c r="S1341" i="4"/>
  <c r="S1340" i="4"/>
  <c r="R1339" i="4"/>
  <c r="R1338" i="4"/>
  <c r="R1337" i="4"/>
  <c r="R1336" i="4"/>
  <c r="R1335" i="4"/>
  <c r="S1334" i="4"/>
  <c r="R1333" i="4"/>
  <c r="R1332" i="4"/>
  <c r="R1331" i="4"/>
  <c r="R1330" i="4"/>
  <c r="R1329" i="4"/>
  <c r="R1328" i="4"/>
  <c r="S1327" i="4"/>
  <c r="R1326" i="4"/>
  <c r="R1325" i="4"/>
  <c r="S1324" i="4"/>
  <c r="R1323" i="4"/>
  <c r="S1322" i="4"/>
  <c r="R1321" i="4"/>
  <c r="S1320" i="4"/>
  <c r="R1319" i="4"/>
  <c r="R1317" i="4"/>
  <c r="S1316" i="4"/>
  <c r="S1315" i="4"/>
  <c r="S1314" i="4"/>
  <c r="S1313" i="4"/>
  <c r="S1312" i="4"/>
  <c r="S1311" i="4"/>
  <c r="S1310" i="4"/>
  <c r="S1309" i="4"/>
  <c r="S1308" i="4"/>
  <c r="R1307" i="4"/>
  <c r="S1306" i="4"/>
  <c r="S1305" i="4"/>
  <c r="S1304" i="4"/>
  <c r="S1303" i="4"/>
  <c r="S1302" i="4"/>
  <c r="S1301" i="4"/>
  <c r="S1300" i="4"/>
  <c r="S1299" i="4"/>
  <c r="S1298" i="4"/>
  <c r="R1297" i="4"/>
  <c r="R1296" i="4"/>
  <c r="S1295" i="4"/>
  <c r="S1294" i="4"/>
  <c r="R1293" i="4"/>
  <c r="R1292" i="4"/>
  <c r="R1291" i="4"/>
  <c r="R1290" i="4"/>
  <c r="R1289" i="4"/>
  <c r="R1288" i="4"/>
  <c r="R1287" i="4"/>
  <c r="S1286" i="4"/>
  <c r="S1285" i="4"/>
  <c r="R1284" i="4"/>
  <c r="R1283" i="4"/>
  <c r="S1282" i="4"/>
  <c r="S1281" i="4"/>
  <c r="S1280" i="4"/>
  <c r="S1279" i="4"/>
  <c r="R1278" i="4"/>
  <c r="R1277" i="4"/>
  <c r="S1276" i="4"/>
  <c r="S1275" i="4"/>
  <c r="S1274" i="4"/>
  <c r="S1273" i="4"/>
  <c r="S1272" i="4"/>
  <c r="S1269" i="4"/>
  <c r="S1268" i="4"/>
  <c r="S1267" i="4"/>
  <c r="S1265" i="4"/>
  <c r="S1263" i="4"/>
  <c r="S1259" i="4"/>
  <c r="S1258" i="4"/>
  <c r="S1257" i="4"/>
  <c r="S1256" i="4"/>
  <c r="S1255" i="4"/>
  <c r="S1254" i="4"/>
  <c r="S1253" i="4"/>
  <c r="O1245" i="4"/>
  <c r="S1244" i="4"/>
  <c r="S1243" i="4"/>
  <c r="S1242" i="4"/>
  <c r="S1241" i="4"/>
  <c r="S1240" i="4"/>
  <c r="S1239" i="4"/>
  <c r="S1238" i="4"/>
  <c r="S1237" i="4"/>
  <c r="R1236" i="4"/>
  <c r="R1235" i="4"/>
  <c r="S1234" i="4"/>
  <c r="S1233" i="4"/>
  <c r="R1232" i="4"/>
  <c r="S1231" i="4"/>
  <c r="S1230" i="4"/>
  <c r="R1228" i="4"/>
  <c r="R1227" i="4"/>
  <c r="R1226" i="4"/>
  <c r="R1225" i="4"/>
  <c r="S1224" i="4"/>
  <c r="S1223" i="4"/>
  <c r="R1222" i="4"/>
  <c r="S1221" i="4"/>
  <c r="S1220" i="4"/>
  <c r="S1219" i="4"/>
  <c r="S1218" i="4"/>
  <c r="S1217" i="4"/>
  <c r="S1215" i="4"/>
  <c r="S1214" i="4"/>
  <c r="S1213" i="4"/>
  <c r="S1212" i="4"/>
  <c r="S1211" i="4"/>
  <c r="S1210" i="4"/>
  <c r="S1209" i="4"/>
  <c r="S1208" i="4"/>
  <c r="S1207" i="4"/>
  <c r="R1206" i="4"/>
  <c r="R1205" i="4"/>
  <c r="S1204" i="4"/>
  <c r="R1203" i="4"/>
  <c r="R1202" i="4"/>
  <c r="S1201" i="4"/>
  <c r="S1200" i="4"/>
  <c r="S1199" i="4"/>
  <c r="S1198" i="4"/>
  <c r="S1197" i="4"/>
  <c r="S1196" i="4"/>
  <c r="S1195" i="4"/>
  <c r="S1194" i="4"/>
  <c r="S1193" i="4"/>
  <c r="S1192" i="4"/>
  <c r="S1191" i="4"/>
  <c r="S1190" i="4"/>
  <c r="S1189" i="4"/>
  <c r="S1188" i="4"/>
  <c r="S1187" i="4"/>
  <c r="S1182" i="4"/>
  <c r="S1181" i="4"/>
  <c r="S1180" i="4"/>
  <c r="S1179" i="4"/>
  <c r="S1178" i="4"/>
  <c r="R1177" i="4"/>
  <c r="S1176" i="4"/>
  <c r="S1175" i="4"/>
  <c r="S1174" i="4"/>
  <c r="S1173" i="4"/>
  <c r="R1171" i="4"/>
  <c r="S1170" i="4"/>
  <c r="S1169" i="4"/>
  <c r="S1168" i="4"/>
  <c r="S1167" i="4"/>
  <c r="S1166" i="4"/>
  <c r="S1165" i="4"/>
  <c r="S1164" i="4"/>
  <c r="S1163" i="4"/>
  <c r="S1162" i="4"/>
  <c r="S1161" i="4"/>
  <c r="R1160" i="4"/>
  <c r="S1159" i="4"/>
  <c r="S1158" i="4"/>
  <c r="S1154" i="4"/>
  <c r="S1153" i="4"/>
  <c r="S1152" i="4"/>
  <c r="S1151" i="4"/>
  <c r="S1150" i="4"/>
  <c r="S1149" i="4"/>
  <c r="S1148" i="4"/>
  <c r="S1147" i="4"/>
  <c r="S1146" i="4"/>
  <c r="S1145" i="4"/>
  <c r="S1144" i="4"/>
  <c r="S1143" i="4"/>
  <c r="S1142" i="4"/>
  <c r="S1141" i="4"/>
  <c r="S1140" i="4"/>
  <c r="S1139" i="4"/>
  <c r="S1137" i="4"/>
  <c r="S1135" i="4"/>
  <c r="S1134" i="4"/>
  <c r="S1133" i="4"/>
  <c r="S1132" i="4"/>
  <c r="S1131" i="4"/>
  <c r="S1130" i="4"/>
  <c r="S1128" i="4"/>
  <c r="S1127" i="4"/>
  <c r="S1126" i="4"/>
  <c r="R1125" i="4"/>
  <c r="S1124" i="4"/>
  <c r="S1123" i="4"/>
  <c r="S1122" i="4"/>
  <c r="S1121" i="4"/>
  <c r="S1120" i="4"/>
  <c r="R1117" i="4"/>
  <c r="S1117" i="4" s="1"/>
  <c r="S1116" i="4"/>
  <c r="S1115" i="4"/>
  <c r="S1105" i="4"/>
  <c r="S1104" i="4"/>
  <c r="S1103" i="4"/>
  <c r="S1102" i="4"/>
  <c r="S1101" i="4"/>
  <c r="S1100" i="4"/>
  <c r="R1099" i="4"/>
  <c r="S1098" i="4"/>
  <c r="S1097" i="4"/>
  <c r="S1096" i="4"/>
  <c r="S1095" i="4"/>
  <c r="S1094" i="4"/>
  <c r="S1093" i="4"/>
  <c r="S1092" i="4"/>
  <c r="S1091" i="4"/>
  <c r="S1090" i="4"/>
  <c r="S1089" i="4"/>
  <c r="S1088" i="4"/>
  <c r="S1087" i="4"/>
  <c r="S1086" i="4"/>
  <c r="S1085" i="4"/>
  <c r="S1082" i="4"/>
  <c r="S1081" i="4"/>
  <c r="R1080" i="4"/>
  <c r="S1079" i="4"/>
  <c r="S1078" i="4"/>
  <c r="S1077" i="4"/>
  <c r="S1076" i="4"/>
  <c r="S1075" i="4"/>
  <c r="S1074" i="4"/>
  <c r="S1073" i="4"/>
  <c r="S1072" i="4"/>
  <c r="S1071" i="4"/>
  <c r="S1070" i="4"/>
  <c r="S1069" i="4"/>
  <c r="S1068" i="4"/>
  <c r="S1067" i="4"/>
  <c r="S1066" i="4"/>
  <c r="S1065" i="4"/>
  <c r="S1064" i="4"/>
  <c r="S1063" i="4"/>
  <c r="S1062" i="4"/>
  <c r="S1061" i="4"/>
  <c r="R1060" i="4"/>
  <c r="S1059" i="4"/>
  <c r="S1058" i="4"/>
  <c r="S1057" i="4"/>
  <c r="R1056" i="4"/>
  <c r="S1055" i="4"/>
  <c r="S1054" i="4"/>
  <c r="S1053" i="4"/>
  <c r="S1052" i="4"/>
  <c r="S1051" i="4"/>
  <c r="S1050" i="4"/>
  <c r="S1048" i="4"/>
  <c r="S1047" i="4"/>
  <c r="R1046" i="4"/>
  <c r="S1045" i="4"/>
  <c r="S1044" i="4"/>
  <c r="S1043" i="4"/>
  <c r="S1042" i="4"/>
  <c r="S1041" i="4"/>
  <c r="S1040" i="4"/>
  <c r="S1039" i="4"/>
  <c r="S1038" i="4"/>
  <c r="S1037" i="4"/>
  <c r="S1036" i="4"/>
  <c r="S1035" i="4"/>
  <c r="S1034" i="4"/>
  <c r="S1033" i="4"/>
  <c r="S1032" i="4"/>
  <c r="S1031" i="4"/>
  <c r="S1030" i="4"/>
  <c r="S1028" i="4"/>
  <c r="R1027" i="4"/>
  <c r="S1026" i="4"/>
  <c r="S1025" i="4"/>
  <c r="R1023" i="4"/>
  <c r="S1022" i="4"/>
  <c r="S1021" i="4"/>
  <c r="S1020" i="4"/>
  <c r="S1019" i="4"/>
  <c r="S1018" i="4"/>
  <c r="R1017" i="4"/>
  <c r="R1016" i="4"/>
  <c r="S1015" i="4"/>
  <c r="S1014" i="4"/>
  <c r="S1013" i="4"/>
  <c r="S1012" i="4"/>
  <c r="S1011" i="4"/>
  <c r="S1010" i="4"/>
  <c r="S1009" i="4"/>
  <c r="S1008" i="4"/>
  <c r="R1007" i="4"/>
  <c r="S1006" i="4"/>
  <c r="S1005" i="4"/>
  <c r="R1003" i="4"/>
  <c r="R1002" i="4"/>
  <c r="R1001" i="4"/>
  <c r="S1000" i="4"/>
  <c r="S999" i="4"/>
  <c r="S998" i="4"/>
  <c r="S997" i="4"/>
  <c r="S996" i="4"/>
  <c r="S995" i="4"/>
  <c r="S994" i="4"/>
  <c r="S993" i="4"/>
  <c r="S992" i="4"/>
  <c r="S991" i="4"/>
  <c r="R990" i="4"/>
  <c r="S989" i="4"/>
  <c r="S988" i="4"/>
  <c r="S987" i="4"/>
  <c r="S986" i="4"/>
  <c r="S985" i="4"/>
  <c r="S984" i="4"/>
  <c r="S983" i="4"/>
  <c r="S982" i="4"/>
  <c r="S981" i="4"/>
  <c r="S980" i="4"/>
  <c r="S979" i="4"/>
  <c r="S978" i="4"/>
  <c r="S977" i="4"/>
  <c r="S976" i="4"/>
  <c r="S975" i="4"/>
  <c r="R974" i="4"/>
  <c r="S973" i="4"/>
  <c r="S972" i="4"/>
  <c r="S971" i="4"/>
  <c r="S970" i="4"/>
  <c r="S969" i="4"/>
  <c r="S968" i="4"/>
  <c r="S966" i="4"/>
  <c r="S965" i="4"/>
  <c r="S964" i="4"/>
  <c r="S963" i="4"/>
  <c r="S962" i="4"/>
  <c r="S961" i="4"/>
  <c r="S960" i="4"/>
  <c r="S959" i="4"/>
  <c r="S958" i="4"/>
  <c r="S957" i="4"/>
  <c r="S956" i="4"/>
  <c r="S955" i="4"/>
  <c r="S954" i="4"/>
  <c r="S953" i="4"/>
  <c r="S952" i="4"/>
  <c r="S951" i="4"/>
  <c r="S950" i="4"/>
  <c r="S949" i="4"/>
  <c r="S948" i="4"/>
  <c r="R947" i="4"/>
  <c r="R946" i="4"/>
  <c r="S945" i="4"/>
  <c r="S937" i="4"/>
  <c r="S936" i="4"/>
  <c r="S935" i="4"/>
  <c r="T934" i="4"/>
  <c r="S933" i="4"/>
  <c r="S932" i="4"/>
  <c r="S931" i="4"/>
  <c r="S930" i="4"/>
  <c r="S923" i="4"/>
  <c r="S922" i="4"/>
  <c r="S921" i="4"/>
  <c r="S920" i="4"/>
  <c r="S919" i="4"/>
  <c r="S918" i="4"/>
  <c r="S917" i="4"/>
  <c r="S916" i="4"/>
  <c r="S915" i="4"/>
  <c r="S914" i="4"/>
  <c r="S913" i="4"/>
  <c r="S912" i="4"/>
  <c r="R911" i="4"/>
  <c r="R910" i="4"/>
  <c r="S907" i="4"/>
  <c r="S906" i="4"/>
  <c r="S905" i="4"/>
  <c r="S904" i="4"/>
  <c r="S903" i="4"/>
  <c r="S902" i="4"/>
  <c r="S901" i="4"/>
  <c r="S900" i="4"/>
  <c r="S899" i="4"/>
  <c r="S898" i="4"/>
  <c r="S897" i="4"/>
  <c r="S896" i="4"/>
  <c r="S895" i="4"/>
  <c r="S889" i="4"/>
  <c r="S888" i="4"/>
  <c r="S887" i="4"/>
  <c r="S882" i="4"/>
  <c r="R881" i="4"/>
  <c r="S880" i="4"/>
  <c r="S879" i="4"/>
  <c r="S878" i="4"/>
  <c r="S871" i="4"/>
  <c r="S870" i="4"/>
  <c r="S869" i="4"/>
  <c r="S868" i="4"/>
  <c r="S867" i="4"/>
  <c r="S866" i="4"/>
  <c r="S865" i="4"/>
  <c r="S864" i="4"/>
  <c r="S863" i="4"/>
  <c r="S862" i="4"/>
  <c r="S861" i="4"/>
  <c r="S860" i="4"/>
  <c r="R859" i="4"/>
  <c r="S858" i="4"/>
  <c r="S857" i="4"/>
  <c r="S856" i="4"/>
  <c r="S855" i="4"/>
  <c r="S854" i="4"/>
  <c r="S853" i="4"/>
  <c r="S852" i="4"/>
  <c r="S851" i="4"/>
  <c r="S850" i="4"/>
  <c r="S849" i="4"/>
  <c r="S848" i="4"/>
  <c r="S847" i="4"/>
  <c r="S846" i="4"/>
  <c r="S845" i="4"/>
  <c r="S844" i="4"/>
  <c r="S843" i="4"/>
  <c r="S842" i="4"/>
  <c r="S841" i="4"/>
  <c r="S840" i="4"/>
  <c r="S839" i="4"/>
  <c r="S838" i="4"/>
  <c r="R837" i="4"/>
  <c r="S836" i="4"/>
  <c r="R835" i="4"/>
  <c r="R834" i="4"/>
  <c r="S833" i="4"/>
  <c r="S832" i="4"/>
  <c r="S831" i="4"/>
  <c r="R830" i="4"/>
  <c r="R829" i="4"/>
  <c r="S828" i="4"/>
  <c r="S827" i="4"/>
  <c r="S826" i="4"/>
  <c r="R825" i="4"/>
  <c r="O824" i="4"/>
  <c r="S824" i="4" s="1"/>
  <c r="R823" i="4"/>
  <c r="S822" i="4"/>
  <c r="S821" i="4"/>
  <c r="S820" i="4"/>
  <c r="S819" i="4"/>
  <c r="S818" i="4"/>
  <c r="S817" i="4"/>
  <c r="S814" i="4"/>
  <c r="S813" i="4"/>
  <c r="S812" i="4"/>
  <c r="S811" i="4"/>
  <c r="S810" i="4"/>
  <c r="S809" i="4"/>
  <c r="S808" i="4"/>
  <c r="S807" i="4"/>
  <c r="R806" i="4"/>
  <c r="S805" i="4"/>
  <c r="S804" i="4"/>
  <c r="S803" i="4"/>
  <c r="S802" i="4"/>
  <c r="S801" i="4"/>
  <c r="S800" i="4"/>
  <c r="S799" i="4"/>
  <c r="S798" i="4"/>
  <c r="S797" i="4"/>
  <c r="S796" i="4"/>
  <c r="S795" i="4"/>
  <c r="S794" i="4"/>
  <c r="S793" i="4"/>
  <c r="R792" i="4"/>
  <c r="S791" i="4"/>
  <c r="R790" i="4"/>
  <c r="S789" i="4"/>
  <c r="S787" i="4"/>
  <c r="S786" i="4"/>
  <c r="R785" i="4"/>
  <c r="S784" i="4"/>
  <c r="S783" i="4"/>
  <c r="S782" i="4"/>
  <c r="S781" i="4"/>
  <c r="S780" i="4"/>
  <c r="S778" i="4"/>
  <c r="S777" i="4"/>
  <c r="S776" i="4"/>
  <c r="R775" i="4"/>
  <c r="R774" i="4"/>
  <c r="R773" i="4"/>
  <c r="S772" i="4"/>
  <c r="S771" i="4"/>
  <c r="S770" i="4"/>
  <c r="S769" i="4"/>
  <c r="S768" i="4"/>
  <c r="S766" i="4"/>
  <c r="S765" i="4"/>
  <c r="S764" i="4"/>
  <c r="S763" i="4"/>
  <c r="S762" i="4"/>
  <c r="S761" i="4"/>
  <c r="S760" i="4"/>
  <c r="S759" i="4"/>
  <c r="S758" i="4"/>
  <c r="R757" i="4"/>
  <c r="S755" i="4"/>
  <c r="S754" i="4"/>
  <c r="S753" i="4"/>
  <c r="S752" i="4"/>
  <c r="S751" i="4"/>
  <c r="S750" i="4"/>
  <c r="R749" i="4"/>
  <c r="S748" i="4"/>
  <c r="S747" i="4"/>
  <c r="S746" i="4"/>
  <c r="S745" i="4"/>
  <c r="S744" i="4"/>
  <c r="R743" i="4"/>
  <c r="S742" i="4"/>
  <c r="S741" i="4"/>
  <c r="S740" i="4"/>
  <c r="S738" i="4"/>
  <c r="S737" i="4"/>
  <c r="S736" i="4"/>
  <c r="S733" i="4"/>
  <c r="S732" i="4"/>
  <c r="R731" i="4"/>
  <c r="S730" i="4"/>
  <c r="S729" i="4"/>
  <c r="R728" i="4"/>
  <c r="R727" i="4"/>
  <c r="R726" i="4"/>
  <c r="S725" i="4"/>
  <c r="S724" i="4"/>
  <c r="S723" i="4"/>
  <c r="S722" i="4"/>
  <c r="S721" i="4"/>
  <c r="S720" i="4"/>
  <c r="S719" i="4"/>
  <c r="S718" i="4"/>
  <c r="S717" i="4"/>
  <c r="S715" i="4"/>
  <c r="S714" i="4"/>
  <c r="S713" i="4"/>
  <c r="R712" i="4"/>
  <c r="S711" i="4"/>
  <c r="R710" i="4"/>
  <c r="R709" i="4"/>
  <c r="R708" i="4"/>
  <c r="R707" i="4"/>
  <c r="R706" i="4"/>
  <c r="R705" i="4"/>
  <c r="R704" i="4"/>
  <c r="R703" i="4"/>
  <c r="R702" i="4"/>
  <c r="R701" i="4"/>
  <c r="R700" i="4"/>
  <c r="S699" i="4"/>
  <c r="S1049" i="4"/>
  <c r="S698" i="4"/>
  <c r="S697" i="4"/>
  <c r="S696" i="4"/>
  <c r="S695" i="4"/>
  <c r="S694" i="4"/>
  <c r="S693" i="4"/>
  <c r="S692" i="4"/>
  <c r="S691" i="4"/>
  <c r="T690" i="4"/>
  <c r="S689" i="4"/>
  <c r="S688" i="4"/>
  <c r="S687" i="4"/>
  <c r="S686" i="4"/>
  <c r="S685" i="4"/>
  <c r="S684" i="4"/>
  <c r="S683" i="4"/>
  <c r="S682" i="4"/>
  <c r="S681" i="4"/>
  <c r="S680" i="4"/>
  <c r="R679" i="4"/>
  <c r="S678" i="4"/>
  <c r="S677" i="4"/>
  <c r="S676" i="4"/>
  <c r="S675" i="4"/>
  <c r="S674" i="4"/>
  <c r="S673" i="4"/>
  <c r="R672" i="4"/>
  <c r="R671" i="4"/>
  <c r="R670" i="4"/>
  <c r="R669" i="4"/>
  <c r="R667" i="4"/>
  <c r="S666" i="4"/>
  <c r="S665" i="4"/>
  <c r="S664" i="4"/>
  <c r="S663" i="4"/>
  <c r="S661" i="4"/>
  <c r="S656" i="4"/>
  <c r="S654" i="4"/>
  <c r="S653" i="4"/>
  <c r="S652" i="4"/>
  <c r="S651" i="4"/>
  <c r="S650" i="4"/>
  <c r="S649" i="4"/>
  <c r="S648" i="4"/>
  <c r="R647" i="4"/>
  <c r="S646" i="4"/>
  <c r="S645" i="4"/>
  <c r="S644" i="4"/>
  <c r="S643" i="4"/>
  <c r="S642" i="4"/>
  <c r="S641" i="4"/>
  <c r="S640" i="4"/>
  <c r="S639" i="4"/>
  <c r="S638" i="4"/>
  <c r="S637" i="4"/>
  <c r="R636" i="4"/>
  <c r="S635" i="4"/>
  <c r="S634" i="4"/>
  <c r="O633" i="4"/>
  <c r="S632" i="4"/>
  <c r="S631" i="4"/>
  <c r="S630" i="4"/>
  <c r="S629" i="4"/>
  <c r="S628" i="4"/>
  <c r="S627" i="4"/>
  <c r="S626" i="4"/>
  <c r="S625" i="4"/>
  <c r="S624" i="4"/>
  <c r="S623" i="4"/>
  <c r="S622" i="4"/>
  <c r="S621" i="4"/>
  <c r="S620" i="4"/>
  <c r="S619" i="4"/>
  <c r="S618" i="4"/>
  <c r="S617" i="4"/>
  <c r="S616" i="4"/>
  <c r="S615" i="4"/>
  <c r="S614" i="4"/>
  <c r="S613" i="4"/>
  <c r="S612" i="4"/>
  <c r="S611" i="4"/>
  <c r="S610" i="4"/>
  <c r="S609" i="4"/>
  <c r="S608" i="4"/>
  <c r="S607" i="4"/>
  <c r="S606" i="4"/>
  <c r="S605" i="4"/>
  <c r="S604" i="4"/>
  <c r="S603" i="4"/>
  <c r="S602" i="4"/>
  <c r="S601" i="4"/>
  <c r="S600" i="4"/>
  <c r="S599" i="4"/>
  <c r="S597" i="4"/>
  <c r="S596" i="4"/>
  <c r="S595" i="4"/>
  <c r="S594" i="4"/>
  <c r="S593" i="4"/>
  <c r="S592" i="4"/>
  <c r="S591" i="4"/>
  <c r="S590" i="4"/>
  <c r="S589" i="4"/>
  <c r="S588" i="4"/>
  <c r="S587" i="4"/>
  <c r="S586" i="4"/>
  <c r="S585" i="4"/>
  <c r="S584" i="4"/>
  <c r="S583" i="4"/>
  <c r="S582" i="4"/>
  <c r="S581" i="4"/>
  <c r="S580" i="4"/>
  <c r="S579" i="4"/>
  <c r="S578" i="4"/>
  <c r="S576" i="4"/>
  <c r="S575" i="4"/>
  <c r="S574" i="4"/>
  <c r="S573" i="4"/>
  <c r="S572" i="4"/>
  <c r="S571" i="4"/>
  <c r="S570" i="4"/>
  <c r="S569" i="4"/>
  <c r="S568" i="4"/>
  <c r="S567" i="4"/>
  <c r="S566" i="4"/>
  <c r="R565" i="4"/>
  <c r="S564" i="4"/>
  <c r="S563" i="4"/>
  <c r="S562" i="4"/>
  <c r="S561" i="4"/>
  <c r="S560" i="4"/>
  <c r="S559" i="4"/>
  <c r="S558" i="4"/>
  <c r="S557" i="4"/>
  <c r="S556" i="4"/>
  <c r="R555" i="4"/>
  <c r="S553" i="4"/>
  <c r="R552" i="4"/>
  <c r="S551" i="4"/>
  <c r="S550" i="4"/>
  <c r="R549" i="4"/>
  <c r="R548" i="4"/>
  <c r="R547" i="4"/>
  <c r="R546" i="4"/>
  <c r="R545" i="4"/>
  <c r="R544" i="4"/>
  <c r="S543" i="4"/>
  <c r="R542" i="4"/>
  <c r="S541" i="4"/>
  <c r="S540" i="4"/>
  <c r="S539" i="4"/>
  <c r="S538" i="4"/>
  <c r="S537" i="4"/>
  <c r="S536" i="4"/>
  <c r="S535" i="4"/>
  <c r="S534" i="4"/>
  <c r="S528" i="4"/>
  <c r="S527" i="4"/>
  <c r="S526" i="4"/>
  <c r="S525" i="4"/>
  <c r="S520" i="4"/>
  <c r="S519" i="4"/>
  <c r="S518" i="4"/>
  <c r="R515" i="4"/>
  <c r="R514" i="4"/>
  <c r="S513" i="4"/>
  <c r="S512" i="4"/>
  <c r="S511" i="4"/>
  <c r="S510" i="4"/>
  <c r="S509" i="4"/>
  <c r="R508" i="4"/>
  <c r="R507" i="4"/>
  <c r="S506" i="4"/>
  <c r="R505" i="4"/>
  <c r="R504" i="4"/>
  <c r="R503" i="4"/>
  <c r="R502" i="4"/>
  <c r="R501" i="4"/>
  <c r="S500" i="4"/>
  <c r="S496" i="4"/>
  <c r="S492" i="4"/>
  <c r="S491" i="4"/>
  <c r="R487" i="4"/>
  <c r="O484" i="4" l="1"/>
  <c r="R484" i="4"/>
  <c r="S486" i="4"/>
  <c r="S484" i="4" s="1"/>
  <c r="T102" i="4"/>
  <c r="T101" i="4"/>
  <c r="T93" i="4"/>
  <c r="T92" i="4"/>
  <c r="S476" i="4" l="1"/>
  <c r="S475" i="4"/>
  <c r="T381" i="4"/>
  <c r="T1382" i="4" l="1"/>
  <c r="T1381" i="4"/>
  <c r="T201" i="4"/>
  <c r="O112" i="4" l="1"/>
  <c r="T220" i="4"/>
  <c r="T1425" i="4" l="1"/>
  <c r="T1581" i="4"/>
  <c r="L277" i="4"/>
  <c r="L224" i="4"/>
  <c r="O224" i="4"/>
  <c r="T74" i="4"/>
  <c r="T73" i="4"/>
  <c r="T292" i="4" l="1"/>
  <c r="O229" i="4"/>
  <c r="T338" i="4"/>
  <c r="S474" i="4" l="1"/>
  <c r="T425" i="4" l="1"/>
  <c r="T399" i="4" s="1"/>
  <c r="O227" i="4"/>
  <c r="O226" i="4"/>
  <c r="O225" i="4"/>
  <c r="L227" i="4"/>
  <c r="L226" i="4"/>
  <c r="L225" i="4"/>
  <c r="K224" i="4" l="1"/>
  <c r="N224" i="4"/>
  <c r="S473" i="4"/>
  <c r="S472" i="4"/>
  <c r="S450" i="4"/>
  <c r="S442" i="4"/>
  <c r="S441" i="4"/>
  <c r="S440" i="4"/>
  <c r="S350" i="4"/>
  <c r="L344" i="4"/>
  <c r="S174" i="4"/>
  <c r="S195" i="4"/>
  <c r="S185" i="4"/>
  <c r="S156" i="4"/>
  <c r="S148" i="4"/>
  <c r="T133" i="4" l="1"/>
  <c r="T1818" i="4"/>
  <c r="R84" i="4"/>
  <c r="R109" i="4" s="1"/>
  <c r="R76" i="4"/>
  <c r="R69" i="4"/>
  <c r="R63" i="4"/>
  <c r="R59" i="4"/>
  <c r="R50" i="4"/>
  <c r="R38" i="4"/>
  <c r="R37" i="4"/>
  <c r="T396" i="4" l="1"/>
  <c r="R225" i="4"/>
  <c r="T217" i="4"/>
  <c r="S176" i="4"/>
  <c r="T219" i="4"/>
  <c r="R309" i="4"/>
  <c r="S182" i="4" l="1"/>
  <c r="R224" i="4"/>
  <c r="R226" i="4"/>
  <c r="T166" i="4"/>
  <c r="T159" i="4"/>
  <c r="S158" i="4"/>
  <c r="S153" i="4"/>
  <c r="S147" i="4"/>
  <c r="R135" i="4"/>
  <c r="R134" i="4"/>
  <c r="R132" i="4"/>
  <c r="S129" i="4"/>
  <c r="R128" i="4"/>
  <c r="T120" i="4"/>
  <c r="T270" i="4"/>
  <c r="S116" i="4"/>
  <c r="T115" i="4"/>
  <c r="R227" i="4" l="1"/>
  <c r="Q224" i="4" s="1"/>
  <c r="R392" i="4"/>
  <c r="O344" i="4"/>
  <c r="T389" i="4"/>
  <c r="T388" i="4"/>
  <c r="T386" i="4"/>
  <c r="T384" i="4"/>
  <c r="T383" i="4"/>
  <c r="T382" i="4"/>
  <c r="T372" i="4" l="1"/>
  <c r="T371" i="4"/>
  <c r="T356" i="4"/>
  <c r="R393" i="4"/>
  <c r="R365" i="4"/>
  <c r="T360" i="4"/>
  <c r="T354" i="4"/>
  <c r="T353" i="4"/>
  <c r="R351" i="4"/>
  <c r="S347" i="4"/>
  <c r="R274" i="4" l="1"/>
  <c r="R324" i="4"/>
  <c r="R318" i="4"/>
  <c r="R319" i="4"/>
  <c r="R311" i="4"/>
  <c r="R310" i="4"/>
  <c r="R306" i="4" l="1"/>
  <c r="R308" i="4"/>
  <c r="R293" i="4"/>
  <c r="T337" i="4"/>
  <c r="T336" i="4"/>
  <c r="T335" i="4" l="1"/>
  <c r="T300" i="4"/>
  <c r="R329" i="4"/>
  <c r="S321" i="4"/>
  <c r="S317" i="4"/>
  <c r="S316" i="4"/>
  <c r="T315" i="4"/>
  <c r="R302" i="4"/>
  <c r="S298" i="4"/>
  <c r="S294" i="4"/>
  <c r="S290" i="4"/>
  <c r="S286" i="4"/>
  <c r="S284" i="4"/>
  <c r="T280" i="4" l="1"/>
  <c r="R247" i="4"/>
  <c r="R266" i="4"/>
  <c r="R276" i="4" s="1"/>
  <c r="R265" i="4"/>
  <c r="S264" i="4"/>
  <c r="R262" i="4" l="1"/>
  <c r="S259" i="4"/>
  <c r="S257" i="4"/>
  <c r="S249" i="4"/>
  <c r="S246" i="4"/>
  <c r="R241" i="4"/>
  <c r="S239" i="4" l="1"/>
  <c r="S235" i="4"/>
  <c r="T1718" i="4" l="1"/>
  <c r="T104" i="4" l="1"/>
  <c r="T215" i="4"/>
  <c r="T214" i="4"/>
  <c r="T216" i="4"/>
  <c r="T334" i="4"/>
  <c r="T208" i="4"/>
  <c r="T332" i="4"/>
  <c r="T161" i="4"/>
  <c r="T162" i="4"/>
  <c r="T91" i="4" l="1"/>
  <c r="T211" i="4"/>
  <c r="T1555" i="4"/>
  <c r="T209" i="4"/>
  <c r="T86" i="4" l="1"/>
  <c r="T85" i="4"/>
  <c r="T213" i="4" l="1"/>
  <c r="T212" i="4"/>
  <c r="T99" i="4"/>
  <c r="T1783" i="4"/>
  <c r="T210" i="4"/>
  <c r="T385" i="4"/>
  <c r="T1653" i="4"/>
  <c r="T89" i="4"/>
  <c r="T331" i="4"/>
  <c r="T269" i="4"/>
  <c r="T180" i="4" l="1"/>
  <c r="T377" i="4" l="1"/>
  <c r="S232" i="4" l="1"/>
  <c r="S229" i="4" s="1"/>
  <c r="R110" i="4"/>
  <c r="R58" i="4"/>
  <c r="R83" i="4"/>
  <c r="R108" i="4" l="1"/>
  <c r="R34" i="4"/>
  <c r="R111" i="4"/>
  <c r="T325" i="4"/>
  <c r="T333" i="4" l="1"/>
  <c r="T152" i="4" l="1"/>
  <c r="T106" i="4"/>
  <c r="T100" i="4"/>
  <c r="T207" i="4"/>
  <c r="T206" i="4"/>
  <c r="T205" i="4"/>
  <c r="T202" i="4"/>
  <c r="T105" i="4" l="1"/>
  <c r="T103" i="4"/>
  <c r="T1751" i="4"/>
  <c r="T97" i="4"/>
  <c r="T61" i="4"/>
  <c r="T57" i="4"/>
  <c r="T90" i="4"/>
  <c r="T88" i="4"/>
  <c r="T87" i="4"/>
  <c r="T95" i="4"/>
  <c r="T1383" i="4"/>
  <c r="T484" i="4" s="1"/>
  <c r="T34" i="4" l="1"/>
  <c r="T169" i="4" l="1"/>
  <c r="T327" i="4" l="1"/>
  <c r="T367" i="4"/>
  <c r="T307" i="4"/>
  <c r="T130" i="4" l="1"/>
  <c r="T126" i="4"/>
  <c r="T254" i="4" l="1"/>
  <c r="T285" i="4" l="1"/>
  <c r="S451" i="4" l="1"/>
  <c r="R234" i="4" l="1"/>
  <c r="T13" i="4"/>
  <c r="R478" i="4" l="1"/>
  <c r="R429" i="4"/>
  <c r="T140" i="4" l="1"/>
  <c r="T364" i="4" l="1"/>
  <c r="T251" i="4" l="1"/>
  <c r="T237" i="4"/>
  <c r="T121" i="4"/>
  <c r="T370" i="4" l="1"/>
  <c r="T322" i="4" l="1"/>
  <c r="T361" i="4" l="1"/>
  <c r="T252" i="4" l="1"/>
  <c r="T151" i="4" l="1"/>
  <c r="S143" i="4"/>
  <c r="T117" i="4" l="1"/>
  <c r="T236" i="4"/>
  <c r="S141" i="4"/>
  <c r="S194" i="4" l="1"/>
  <c r="T196" i="4"/>
  <c r="T366" i="4"/>
  <c r="T359" i="4"/>
  <c r="T355" i="4"/>
  <c r="T348" i="4"/>
  <c r="T125" i="4"/>
  <c r="T344" i="4" l="1"/>
  <c r="S40" i="4"/>
  <c r="S39" i="4"/>
  <c r="S186" i="4" l="1"/>
  <c r="T181" i="4"/>
  <c r="T178" i="4"/>
  <c r="S163" i="4"/>
  <c r="S144" i="4"/>
  <c r="S142" i="4"/>
  <c r="S184" i="4"/>
  <c r="S456" i="4" l="1"/>
  <c r="S454" i="4"/>
  <c r="S455" i="4"/>
  <c r="S471" i="4"/>
  <c r="S470" i="4"/>
  <c r="S452" i="4"/>
  <c r="S469" i="4"/>
  <c r="S468" i="4"/>
  <c r="S467" i="4"/>
  <c r="S466" i="4"/>
  <c r="S465" i="4"/>
  <c r="S464" i="4"/>
  <c r="S463" i="4"/>
  <c r="S462" i="4"/>
  <c r="S461" i="4"/>
  <c r="S460" i="4"/>
  <c r="S459" i="4"/>
  <c r="S458" i="4"/>
  <c r="S457" i="4"/>
  <c r="S453" i="4"/>
  <c r="S449" i="4"/>
  <c r="S447" i="4"/>
  <c r="S448" i="4"/>
  <c r="S446" i="4"/>
  <c r="S445" i="4"/>
  <c r="S444" i="4"/>
  <c r="S443" i="4"/>
  <c r="S436" i="4" l="1"/>
  <c r="S401" i="4"/>
  <c r="S402" i="4"/>
  <c r="S404" i="4"/>
  <c r="S406" i="4"/>
  <c r="S407" i="4"/>
  <c r="S408" i="4"/>
  <c r="S409" i="4"/>
  <c r="S410" i="4"/>
  <c r="S411" i="4"/>
  <c r="S412" i="4"/>
  <c r="S413" i="4"/>
  <c r="S415" i="4"/>
  <c r="S417" i="4"/>
  <c r="S419" i="4"/>
  <c r="S420" i="4"/>
  <c r="S422" i="4"/>
  <c r="S423" i="4"/>
  <c r="S400" i="4"/>
  <c r="S376" i="4"/>
  <c r="S373" i="4"/>
  <c r="S369" i="4"/>
  <c r="S363" i="4"/>
  <c r="S399" i="4" l="1"/>
  <c r="S358" i="4"/>
  <c r="S349" i="4"/>
  <c r="T288" i="4"/>
  <c r="T287" i="4"/>
  <c r="S124" i="4"/>
  <c r="S164" i="4"/>
  <c r="S167" i="4"/>
  <c r="S344" i="4" l="1"/>
  <c r="T330" i="4" l="1"/>
  <c r="T328" i="4"/>
  <c r="T326" i="4"/>
  <c r="T323" i="4"/>
  <c r="T320" i="4"/>
  <c r="T313" i="4"/>
  <c r="T312" i="4"/>
  <c r="T305" i="4"/>
  <c r="T304" i="4"/>
  <c r="T303" i="4"/>
  <c r="T301" i="4"/>
  <c r="T296" i="4"/>
  <c r="T295" i="4"/>
  <c r="T283" i="4"/>
  <c r="S179" i="4"/>
  <c r="S177" i="4"/>
  <c r="S139" i="4"/>
  <c r="R261" i="4" l="1"/>
  <c r="R273" i="4" s="1"/>
  <c r="R255" i="4"/>
  <c r="R439" i="4" l="1"/>
  <c r="R480" i="4" s="1"/>
  <c r="R438" i="4"/>
  <c r="R479" i="4" s="1"/>
  <c r="T198" i="4"/>
  <c r="T193" i="4"/>
  <c r="T192" i="4"/>
  <c r="T199" i="4"/>
  <c r="T175" i="4"/>
  <c r="T173" i="4"/>
  <c r="T172" i="4"/>
  <c r="T168" i="4"/>
  <c r="T154" i="4"/>
  <c r="T149" i="4"/>
  <c r="T118" i="4"/>
  <c r="T123" i="4"/>
  <c r="T197" i="4"/>
  <c r="T191" i="4"/>
  <c r="T190" i="4"/>
  <c r="T189" i="4"/>
  <c r="T188" i="4"/>
  <c r="T187" i="4"/>
  <c r="S183" i="4"/>
  <c r="T170" i="4"/>
  <c r="T165" i="4"/>
  <c r="S160" i="4"/>
  <c r="S157" i="4"/>
  <c r="T155" i="4"/>
  <c r="T150" i="4"/>
  <c r="T146" i="4"/>
  <c r="R137" i="4"/>
  <c r="R112" i="4" s="1"/>
  <c r="T136" i="4"/>
  <c r="S131" i="4"/>
  <c r="T127" i="4"/>
  <c r="S112" i="4" l="1"/>
  <c r="R436" i="4"/>
  <c r="R362" i="4"/>
  <c r="R344" i="4" s="1"/>
  <c r="T279" i="4" l="1"/>
  <c r="S279" i="4"/>
  <c r="S277" i="4" s="1"/>
  <c r="S19" i="4" l="1"/>
  <c r="S13" i="4" s="1"/>
  <c r="R279" i="4" l="1"/>
  <c r="R277" i="4" s="1"/>
  <c r="T243" i="4" l="1"/>
  <c r="T260" i="4"/>
  <c r="T267" i="4" l="1"/>
  <c r="T256" i="4" l="1"/>
  <c r="T289" i="4" l="1"/>
  <c r="T282" i="4"/>
  <c r="T268" i="4"/>
  <c r="T248" i="4"/>
  <c r="T245" i="4"/>
  <c r="R229" i="4" l="1"/>
  <c r="R19" i="4" l="1"/>
  <c r="T253" i="4" l="1"/>
  <c r="T238" i="4" l="1"/>
  <c r="T200" i="4" l="1"/>
  <c r="T112" i="4" s="1"/>
  <c r="T258" i="4"/>
  <c r="T229" i="4" s="1"/>
  <c r="T281" i="4"/>
  <c r="T277" i="4" s="1"/>
  <c r="S30" i="4"/>
  <c r="R30" i="4"/>
  <c r="R22" i="4"/>
  <c r="L22" i="4"/>
  <c r="R13" i="4"/>
  <c r="S82" i="4" l="1"/>
  <c r="S68" i="4"/>
  <c r="S54" i="4"/>
  <c r="S65" i="4"/>
  <c r="S72" i="4"/>
  <c r="S47" i="4"/>
  <c r="S80" i="4"/>
  <c r="S75" i="4"/>
  <c r="S45" i="4"/>
  <c r="S52" i="4"/>
  <c r="S62" i="4"/>
  <c r="S70" i="4"/>
  <c r="S71" i="4"/>
  <c r="S42" i="4"/>
  <c r="S56" i="4"/>
  <c r="S67" i="4"/>
  <c r="S46" i="4"/>
  <c r="S49" i="4"/>
  <c r="S66" i="4"/>
  <c r="S77" i="4"/>
  <c r="S44" i="4"/>
  <c r="S51" i="4"/>
  <c r="S60" i="4"/>
  <c r="S79" i="4"/>
  <c r="S48" i="4"/>
  <c r="S55" i="4"/>
  <c r="S81" i="4"/>
  <c r="S53" i="4"/>
  <c r="S64" i="4"/>
  <c r="S43" i="4"/>
  <c r="S78" i="4"/>
  <c r="S34" i="4" l="1"/>
  <c r="S28" i="4" s="1"/>
  <c r="S17" i="4" s="1"/>
  <c r="S11" i="4" s="1"/>
  <c r="L17" i="4"/>
  <c r="L11" i="4" s="1"/>
  <c r="O17" i="4"/>
  <c r="O11" i="4" s="1"/>
  <c r="R28" i="4"/>
  <c r="R17" i="4" s="1"/>
  <c r="R11" i="4" s="1"/>
  <c r="T28" i="4"/>
  <c r="T17" i="4" s="1"/>
  <c r="T11" i="4" s="1"/>
</calcChain>
</file>

<file path=xl/sharedStrings.xml><?xml version="1.0" encoding="utf-8"?>
<sst xmlns="http://schemas.openxmlformats.org/spreadsheetml/2006/main" count="8418" uniqueCount="3060">
  <si>
    <t>---------------------------------------------------------------------------------------------------------------------------------------</t>
  </si>
  <si>
    <t>-----------------------------------------------------------------------------</t>
  </si>
  <si>
    <t>--------------------------------------------------------------</t>
  </si>
  <si>
    <t>PROJE TUTARI</t>
  </si>
  <si>
    <t>TAHMİNİ HARCAMA</t>
  </si>
  <si>
    <t xml:space="preserve"> </t>
  </si>
  <si>
    <t>İŞİN</t>
  </si>
  <si>
    <t>--------------------</t>
  </si>
  <si>
    <t>-----------------------</t>
  </si>
  <si>
    <t xml:space="preserve"> ---------------------------------------</t>
  </si>
  <si>
    <t>-----------------------------</t>
  </si>
  <si>
    <t>BAŞLAMA</t>
  </si>
  <si>
    <t>DIŞ</t>
  </si>
  <si>
    <t>HARCAMA</t>
  </si>
  <si>
    <t xml:space="preserve">     YER</t>
  </si>
  <si>
    <t>BİTİŞ</t>
  </si>
  <si>
    <t xml:space="preserve">   DIŞ</t>
  </si>
  <si>
    <t xml:space="preserve">   TOPLAM</t>
  </si>
  <si>
    <t xml:space="preserve">   TOPLAM </t>
  </si>
  <si>
    <t>TOPLAM</t>
  </si>
  <si>
    <t>ihaleyi 
yapan 
kurum</t>
  </si>
  <si>
    <t>DPT KODU</t>
  </si>
  <si>
    <t>PROJE NO</t>
  </si>
  <si>
    <t xml:space="preserve">          PROJE ADI</t>
  </si>
  <si>
    <t>(İL VE İLÇESİ)</t>
  </si>
  <si>
    <t>KARAKTERİSTİK</t>
  </si>
  <si>
    <t>TARİHİ</t>
  </si>
  <si>
    <t>KREDİ</t>
  </si>
  <si>
    <t xml:space="preserve"> ÖZKAY.</t>
  </si>
  <si>
    <t xml:space="preserve"> ÖZKAYNAK</t>
  </si>
  <si>
    <t>-----------------------------------------------</t>
  </si>
  <si>
    <t>---------------------------------------------------------------------</t>
  </si>
  <si>
    <t>""</t>
  </si>
  <si>
    <t>--------------------------------------------</t>
  </si>
  <si>
    <t>---------</t>
  </si>
  <si>
    <t>--------</t>
  </si>
  <si>
    <t>-</t>
  </si>
  <si>
    <t>000</t>
  </si>
  <si>
    <t xml:space="preserve"> YAPI-TESİS TOPLAM</t>
  </si>
  <si>
    <t>DS</t>
  </si>
  <si>
    <t>Öİ</t>
  </si>
  <si>
    <t xml:space="preserve">B) DEVAM EDEN PROJELER TOPLAMI </t>
  </si>
  <si>
    <t>----------------------------------------</t>
  </si>
  <si>
    <t>Hastane İnşaatlarının Etüd Projesi</t>
  </si>
  <si>
    <t>Muhtelif (50 adet)</t>
  </si>
  <si>
    <t>(Tip Projelerin Tadili)</t>
  </si>
  <si>
    <t>Muhtelif (40 adet)</t>
  </si>
  <si>
    <t xml:space="preserve">Muhtelif </t>
  </si>
  <si>
    <t>DAP</t>
  </si>
  <si>
    <t>Halk Sağlığı Kurum Başkanlığı</t>
  </si>
  <si>
    <t>Muhtelif (10 adet)</t>
  </si>
  <si>
    <t>Muhtelif</t>
  </si>
  <si>
    <t>DEVAM EDEN YAPI-TESİS TOPLAMI</t>
  </si>
  <si>
    <t>00</t>
  </si>
  <si>
    <t>2009I000900</t>
  </si>
  <si>
    <t>Entegre İlçe Hastaneleri (20 yatak.Dahil)</t>
  </si>
  <si>
    <t>TOKİ</t>
  </si>
  <si>
    <t>Entegre İlçe Hastanesi</t>
  </si>
  <si>
    <t>GAP</t>
  </si>
  <si>
    <t>Adıyaman-Sincik</t>
  </si>
  <si>
    <t>Aydın-Sultanhisar</t>
  </si>
  <si>
    <t>SB</t>
  </si>
  <si>
    <t>DOKAP</t>
  </si>
  <si>
    <t>Bolu-Mudurnu</t>
  </si>
  <si>
    <t>Balıkesir-Gömeç</t>
  </si>
  <si>
    <t>Bingöl-Kiğı</t>
  </si>
  <si>
    <t>Diyarbakır-Çüngüş</t>
  </si>
  <si>
    <t>Düzce-Çilimli</t>
  </si>
  <si>
    <t>Elazığ-Palu</t>
  </si>
  <si>
    <t>10 ytk. (2511 m2)</t>
  </si>
  <si>
    <t>Elazığ-Arıcak</t>
  </si>
  <si>
    <t>Giresun-Eynesil</t>
  </si>
  <si>
    <t>Hatay-Yayladağı</t>
  </si>
  <si>
    <t>Derecik Entegre İlçe Hastanesi</t>
  </si>
  <si>
    <t>Hakkari -Şemdinli</t>
  </si>
  <si>
    <t>Kastamonu-Devrekani</t>
  </si>
  <si>
    <t>Kayseri-Yahyalı</t>
  </si>
  <si>
    <t>Van-Bahçesaray</t>
  </si>
  <si>
    <t>20 yatak +10 Daire Lojman(6000 m2)</t>
  </si>
  <si>
    <t>Tunceli-Pertek</t>
  </si>
  <si>
    <t>10 yatak (4017 m2)</t>
  </si>
  <si>
    <t>Yozgat-Saraykent</t>
  </si>
  <si>
    <t xml:space="preserve">Entegre İlçe Hastanesi </t>
  </si>
  <si>
    <t>Ankara Ayaş</t>
  </si>
  <si>
    <t>10 Yatak (2500 m2)</t>
  </si>
  <si>
    <t>Ardahan-Çıldır</t>
  </si>
  <si>
    <t>Aydın-Yenipazar</t>
  </si>
  <si>
    <t>Ordu-Gürgentepe</t>
  </si>
  <si>
    <t>Çanakkale-Gökçeada</t>
  </si>
  <si>
    <t>Gaziantep Karkamış</t>
  </si>
  <si>
    <t>Gaziantep-Araban</t>
  </si>
  <si>
    <t>İzmir-Kınık</t>
  </si>
  <si>
    <t>Manisa-Gölmarmara</t>
  </si>
  <si>
    <t>Sakarya-Ferizli</t>
  </si>
  <si>
    <t>20 yatak (3.200 m2)</t>
  </si>
  <si>
    <t>Tokat-Pazar</t>
  </si>
  <si>
    <t>Tokat-Artova</t>
  </si>
  <si>
    <t>Tunceli-Mazgirt</t>
  </si>
  <si>
    <t>Tunceli-Ovacık</t>
  </si>
  <si>
    <t xml:space="preserve">Van Gürpınar </t>
  </si>
  <si>
    <t>10 Yatak (2411 m2)</t>
  </si>
  <si>
    <t>Merkez</t>
  </si>
  <si>
    <t>1991I000040</t>
  </si>
  <si>
    <t>Devlet Hast.ve Sağlık Merk.(100 Yat.Dah.)</t>
  </si>
  <si>
    <t xml:space="preserve"> Devlet Hastanesi </t>
  </si>
  <si>
    <t>Ankara Akyurt</t>
  </si>
  <si>
    <t>Devlet Hastanesi</t>
  </si>
  <si>
    <t>Ağrı-Eleşkirt</t>
  </si>
  <si>
    <t>Ankara-Elmadağ</t>
  </si>
  <si>
    <t>Antalya-Finike</t>
  </si>
  <si>
    <t>Antalya-Serik</t>
  </si>
  <si>
    <t xml:space="preserve"> Devlet Hastanesi Yeni Blok </t>
  </si>
  <si>
    <t>Batman-Sason</t>
  </si>
  <si>
    <t>Adıyaman-Gölbaşı</t>
  </si>
  <si>
    <t>Amasya-Suluova</t>
  </si>
  <si>
    <t>Bitlis-Ahlat</t>
  </si>
  <si>
    <t>Balıkesir-Sındırgı</t>
  </si>
  <si>
    <t xml:space="preserve"> Devlet Hastanesi</t>
  </si>
  <si>
    <t>Balıkesir-Burhaniye</t>
  </si>
  <si>
    <t>Bolu-Gerede</t>
  </si>
  <si>
    <t>Çanakkale-Lapseki</t>
  </si>
  <si>
    <t>Çanakkale-Yenice</t>
  </si>
  <si>
    <t>Çanakkale Çan</t>
  </si>
  <si>
    <t>75 yatak (11.133 m2)</t>
  </si>
  <si>
    <t>Çorum-Bayat</t>
  </si>
  <si>
    <t>Ek Bina 30 yatak (7525 m2)</t>
  </si>
  <si>
    <t>Kadın Doğum ve Çocuk Hastanesi</t>
  </si>
  <si>
    <t>Diyarbakır-Merkez</t>
  </si>
  <si>
    <t>Ek Bina+Acil Servis (10.863 m2)</t>
  </si>
  <si>
    <t>Denizli-Çameli</t>
  </si>
  <si>
    <t>Düzçe-Akçakoca</t>
  </si>
  <si>
    <t>Giresun-Görele</t>
  </si>
  <si>
    <t xml:space="preserve">Devlet Hastanesi </t>
  </si>
  <si>
    <t>Hatay-Hassa</t>
  </si>
  <si>
    <t>Hatay -Samandağ</t>
  </si>
  <si>
    <t>İzmir-Aliağa</t>
  </si>
  <si>
    <t>İzmir-Selçuk</t>
  </si>
  <si>
    <t>50 yatak (12.668 m2)</t>
  </si>
  <si>
    <t>Kırşehir-Kaman</t>
  </si>
  <si>
    <t xml:space="preserve">Kırklareli- Vize </t>
  </si>
  <si>
    <t>Karabük-Safranbolu</t>
  </si>
  <si>
    <t>Karabük-Yenice</t>
  </si>
  <si>
    <t>KOP</t>
  </si>
  <si>
    <t>Kastamonu-Taşköprü</t>
  </si>
  <si>
    <t>Kars-Kağızman</t>
  </si>
  <si>
    <t>Konya-Ilgın</t>
  </si>
  <si>
    <t>Manisa-Kula</t>
  </si>
  <si>
    <t>Malatya-Doğanşehir</t>
  </si>
  <si>
    <t>Muş-Malazgirt</t>
  </si>
  <si>
    <t>Niğde-Çiftlik</t>
  </si>
  <si>
    <t>Ordu-Kumru</t>
  </si>
  <si>
    <t>Samsun-Terme</t>
  </si>
  <si>
    <t>Sinop-Durağan</t>
  </si>
  <si>
    <t>Sivas-Suşehri</t>
  </si>
  <si>
    <t>Sivas-Zara</t>
  </si>
  <si>
    <t>Şırnak-Merkez</t>
  </si>
  <si>
    <t>75 yatak (21.079 m2)</t>
  </si>
  <si>
    <t>Şanlıurfa-Hilvan</t>
  </si>
  <si>
    <t>Van-Çaldıran</t>
  </si>
  <si>
    <t>Ankara-Pursaklar</t>
  </si>
  <si>
    <t>Kastamonu-İnebolu</t>
  </si>
  <si>
    <t>Malatya-Yeşilyurt</t>
  </si>
  <si>
    <t xml:space="preserve"> Devlet Hastanesi  </t>
  </si>
  <si>
    <t>Şanlıurfa Harran</t>
  </si>
  <si>
    <t>Tekirdağ-Muratlı</t>
  </si>
  <si>
    <t>Tekirdağ-Hayrabolu</t>
  </si>
  <si>
    <t>Tekirdağ-Şarköy</t>
  </si>
  <si>
    <t>1991I000090</t>
  </si>
  <si>
    <t>Devlet Hastanesi(101-200 yataklıya kadar)</t>
  </si>
  <si>
    <t>-Devlet Hastanesi</t>
  </si>
  <si>
    <t>Adana-Ceyhan</t>
  </si>
  <si>
    <t>Ek Bina (200 ytk.43.728 m2)</t>
  </si>
  <si>
    <t>Ankara-Mamak</t>
  </si>
  <si>
    <t>200 ytk.(36.450 m2)</t>
  </si>
  <si>
    <t>Ankara-Etimesgut</t>
  </si>
  <si>
    <t>250 ytk. (35.116 m2)</t>
  </si>
  <si>
    <t>Kadın Doğum ve Çocuk Hastanesi (GAP)</t>
  </si>
  <si>
    <t>Adıyaman-Merkez</t>
  </si>
  <si>
    <t>Aydın-Kuşadası</t>
  </si>
  <si>
    <t>Burdur-Bucak</t>
  </si>
  <si>
    <t>Bursa-Merkez</t>
  </si>
  <si>
    <t>Bursa-Gemlik</t>
  </si>
  <si>
    <t>Çanakkale-Biga</t>
  </si>
  <si>
    <t>Giresun-Merkez</t>
  </si>
  <si>
    <t>YİKOB</t>
  </si>
  <si>
    <t>İstanbul-Büyükçekmece</t>
  </si>
  <si>
    <t>Mehmet Akif Ersoy KVC Eğitim Arş.Hast.</t>
  </si>
  <si>
    <t>İstanbul-Halkalı</t>
  </si>
  <si>
    <t>Alemdağ Devlet Hastanesi Ek Bina</t>
  </si>
  <si>
    <t>İstanbul-Çekmeköy</t>
  </si>
  <si>
    <t>İstanbul-Avcılar</t>
  </si>
  <si>
    <t>İstanbul-Esenyurt</t>
  </si>
  <si>
    <t>İzmir-Bornova</t>
  </si>
  <si>
    <t>Konya-Ereğli</t>
  </si>
  <si>
    <t>Mersin-Anamur</t>
  </si>
  <si>
    <t>150 yatak (24.102 m2)</t>
  </si>
  <si>
    <t>Muğla-Milas</t>
  </si>
  <si>
    <t>Muğla-Marmaris</t>
  </si>
  <si>
    <t>125 ytk. (22.500 m2)</t>
  </si>
  <si>
    <t>Muğla-Bodrum</t>
  </si>
  <si>
    <t>Samsun-Vezirköprü</t>
  </si>
  <si>
    <t>150 yatak +20 ünitlik ADSM(24.857 m2)</t>
  </si>
  <si>
    <t xml:space="preserve">  -Devlet Hastanesi</t>
  </si>
  <si>
    <t>Samsun-Çarşamba</t>
  </si>
  <si>
    <t>Ek Bina(200 yatak)-34.210 m2</t>
  </si>
  <si>
    <t>Sakarya-Merkez</t>
  </si>
  <si>
    <t>200 yatak (48.390 m2)</t>
  </si>
  <si>
    <t>Devlet Hastanesi (GAP)</t>
  </si>
  <si>
    <t>Şanlıurfa-Suruç</t>
  </si>
  <si>
    <t>Şanlıurfa-Birecik</t>
  </si>
  <si>
    <t>Tokat-Erbaa</t>
  </si>
  <si>
    <t>150 ytk.(28.654 m2)</t>
  </si>
  <si>
    <t>Devlet Hastanesi (DAP)</t>
  </si>
  <si>
    <t>Van-Erciş</t>
  </si>
  <si>
    <t>150 yatak (25.692 m2)</t>
  </si>
  <si>
    <t>Erzincan-Merkez</t>
  </si>
  <si>
    <t>1991I000030</t>
  </si>
  <si>
    <t>Devlet Hastanesi (201-600 yataklı)</t>
  </si>
  <si>
    <t>Adana-Merkez</t>
  </si>
  <si>
    <t>Adana-Çukurova</t>
  </si>
  <si>
    <t>Ağrı-Merkez</t>
  </si>
  <si>
    <t>Antalya-Alanya</t>
  </si>
  <si>
    <t>Aksaray-Merkez</t>
  </si>
  <si>
    <t>Eğitim ve Araştırma Hastanesi</t>
  </si>
  <si>
    <t>Antalya-Muratpaşa</t>
  </si>
  <si>
    <t>Antalya-Kepez</t>
  </si>
  <si>
    <t>Balıkesir-Merkez</t>
  </si>
  <si>
    <t>Batman-Merkez</t>
  </si>
  <si>
    <t>300 yatak (47.640 m2)</t>
  </si>
  <si>
    <t>Çanakkale-Merkez</t>
  </si>
  <si>
    <t>Çorum-Merkez</t>
  </si>
  <si>
    <t>Düzce-Merkez</t>
  </si>
  <si>
    <t>Erzurum-Merkez</t>
  </si>
  <si>
    <t>Eskişehir-Yunusemre</t>
  </si>
  <si>
    <t>400 ytk. Genel Hastane+200 ytk. Kadın Doğum ve Çocuk Hastanesi (92.973 m2)</t>
  </si>
  <si>
    <t>Edirne-Merkez</t>
  </si>
  <si>
    <t xml:space="preserve">Gaziantep-Şahinbey </t>
  </si>
  <si>
    <t>Çayırbaşı Devlet Hastanesi</t>
  </si>
  <si>
    <t>İstanbul-Sarıyer</t>
  </si>
  <si>
    <t>Sağlık Kampüsü</t>
  </si>
  <si>
    <t>İstanbul-Seyrantepe</t>
  </si>
  <si>
    <t>İstanbul-Sultanbeyli</t>
  </si>
  <si>
    <t>İstanbul-Sultangazi</t>
  </si>
  <si>
    <t>600 yatak (159.588 m2)</t>
  </si>
  <si>
    <t>İstanbul-Beylikdüzü</t>
  </si>
  <si>
    <t>FTR Merkezi Eğitim ve Araştırma Merkezi</t>
  </si>
  <si>
    <t>İstanbul-Bahçelievler</t>
  </si>
  <si>
    <t xml:space="preserve">Eğitim ve Araştırma Hastanesi </t>
  </si>
  <si>
    <t xml:space="preserve">İstanbul-Taksim </t>
  </si>
  <si>
    <t>250 yatak ( 45.867 m2)</t>
  </si>
  <si>
    <t>İstanbul-Sancaktepe</t>
  </si>
  <si>
    <t>İzmir-Karşıyaka</t>
  </si>
  <si>
    <t>İzmir-Torbalı</t>
  </si>
  <si>
    <t>Kırklareli-Merkez</t>
  </si>
  <si>
    <t>Devlet Hastanesi+ADSM</t>
  </si>
  <si>
    <t>Kırklareli-Lüleburgaz</t>
  </si>
  <si>
    <t>300 yatak (48.566 m2)+20 ünit</t>
  </si>
  <si>
    <t>Kastamonu-Merkez</t>
  </si>
  <si>
    <t>Fatih Devlet Hastanesi</t>
  </si>
  <si>
    <t>Kocaeli-Gebze</t>
  </si>
  <si>
    <t>Kocaeli-Merkez</t>
  </si>
  <si>
    <t>250 yatak (45.855 m2)</t>
  </si>
  <si>
    <t>Konya-Merkez</t>
  </si>
  <si>
    <t>K.Maraş-Elbistan</t>
  </si>
  <si>
    <t>Manisa-Merkez</t>
  </si>
  <si>
    <t>Muğla-Merkez</t>
  </si>
  <si>
    <t>500 yatak (80.000 m2)</t>
  </si>
  <si>
    <t>Mersin-Tarsus</t>
  </si>
  <si>
    <t>600 ytk. (95.946 m2)</t>
  </si>
  <si>
    <t>Şanlıurfa-Merkez</t>
  </si>
  <si>
    <t>Sivas-Merkez</t>
  </si>
  <si>
    <t>Van-Merkez</t>
  </si>
  <si>
    <t>Yozgat-Sorgun</t>
  </si>
  <si>
    <t>Zonguldak-Merkez</t>
  </si>
  <si>
    <t>400 yatak (51.458 m2)</t>
  </si>
  <si>
    <t>Giresun-Kale</t>
  </si>
  <si>
    <t>2005I001400</t>
  </si>
  <si>
    <t>Ağız ve Diş Sağlığı Merkezi İnşaatları</t>
  </si>
  <si>
    <t xml:space="preserve">  -75.yıl Ağız Ve Diş Sağ.Mrk.bağlı 
Demetevler Ağız  ve Diş Sağlığı Merkezi</t>
  </si>
  <si>
    <t>Ankara-Yenimahalle</t>
  </si>
  <si>
    <t>Ağız ve Diş Sağlığı Merkezi</t>
  </si>
  <si>
    <t>Artvin-Merkez</t>
  </si>
  <si>
    <t>Antalya-Merkez</t>
  </si>
  <si>
    <t>30 ünit (12379 m2)</t>
  </si>
  <si>
    <t>Ağrı-Patnos</t>
  </si>
  <si>
    <t>Aydın-Merkez</t>
  </si>
  <si>
    <t>Adana-Karşıyaka</t>
  </si>
  <si>
    <t>50 ünit (6979 m2)</t>
  </si>
  <si>
    <t>Bartın-Merkez</t>
  </si>
  <si>
    <t>Çankırı-Merkez</t>
  </si>
  <si>
    <t>Gaziantep-Şahinbey</t>
  </si>
  <si>
    <t>Gaziantep-Nizip</t>
  </si>
  <si>
    <t>Hatay-İskenderun</t>
  </si>
  <si>
    <t>40 ünit (7692 m2)</t>
  </si>
  <si>
    <t>İzmir-Buca</t>
  </si>
  <si>
    <t>Ağız ve Diş Sağlığı Merkezi +Sağlık Md.+ASM+TSM+112 Komuta Kontrol</t>
  </si>
  <si>
    <t>Kırıkkale-Merkez</t>
  </si>
  <si>
    <t>Karabük-Merkez</t>
  </si>
  <si>
    <t>Konya-Selçuklu</t>
  </si>
  <si>
    <t>20 ünit (3500 m2)</t>
  </si>
  <si>
    <t>Mersin-Mezitli</t>
  </si>
  <si>
    <t>Malatya-Merkez</t>
  </si>
  <si>
    <t>Sinop-Merkez</t>
  </si>
  <si>
    <t>Şanlıurfa-Eyyübiye</t>
  </si>
  <si>
    <t>Tekirdağ-Çorlu</t>
  </si>
  <si>
    <t>Yozgat-Merkez</t>
  </si>
  <si>
    <t>Zonguldak-K.Ereğli</t>
  </si>
  <si>
    <t>30 ünit (4762 m2)</t>
  </si>
  <si>
    <t xml:space="preserve">Afyonkarahisar </t>
  </si>
  <si>
    <t xml:space="preserve"> Ağız ve Diş Sağlığı Merkezi </t>
  </si>
  <si>
    <t>Ordu Merkez</t>
  </si>
  <si>
    <t xml:space="preserve"> Ağız ve Diş Sağlığı Merkezi+Sağlık Kompleksi</t>
  </si>
  <si>
    <t>ADSM+Sağlık Kompleksi (6551 m2)</t>
  </si>
  <si>
    <t>Gemi Hastanesi Yapımı</t>
  </si>
  <si>
    <t>200 yatak</t>
  </si>
  <si>
    <t>Ek Bina İnşaatı (30.000 m2)</t>
  </si>
  <si>
    <t>Muhtelif (2000 m2'den küçük inş.)</t>
  </si>
  <si>
    <t>2009I000050</t>
  </si>
  <si>
    <t>Daire Lojman Yapımı (GAP-DAP)</t>
  </si>
  <si>
    <t>Ardahan-Merkez</t>
  </si>
  <si>
    <t>Adıyaman-Tut</t>
  </si>
  <si>
    <t>Ağrı-Tutak</t>
  </si>
  <si>
    <t>Bingöl-Karlıova</t>
  </si>
  <si>
    <t>Diyarbakır-Kulp</t>
  </si>
  <si>
    <t>Merkez Sağlık Ocağı (DAP)</t>
  </si>
  <si>
    <t>Sağlık Ocağı (DAP)</t>
  </si>
  <si>
    <t>Erzincan-İliç</t>
  </si>
  <si>
    <t>Kars-Digor</t>
  </si>
  <si>
    <t>Merkez Devlet Hastanesi</t>
  </si>
  <si>
    <t>Muş-Varto</t>
  </si>
  <si>
    <t>Rize-Çamlıhemşin</t>
  </si>
  <si>
    <t>Şırnak-Silopi</t>
  </si>
  <si>
    <t>Şırnak-İdil</t>
  </si>
  <si>
    <t xml:space="preserve">Şırnak-Cizre </t>
  </si>
  <si>
    <t>Çanakkale-Bozcaada</t>
  </si>
  <si>
    <t>Bingöl-Adaklı</t>
  </si>
  <si>
    <t>Kars-Arpaçay</t>
  </si>
  <si>
    <t>Kars-Akyaka</t>
  </si>
  <si>
    <t>Kars-Selim</t>
  </si>
  <si>
    <t>Entegre İlçe Hastanesi (GAP)</t>
  </si>
  <si>
    <t>Diyarbakır-Eğil</t>
  </si>
  <si>
    <t xml:space="preserve">Kesin Hesap Alacağı </t>
  </si>
  <si>
    <t>2006I001500</t>
  </si>
  <si>
    <t>Sağlık Ocağı, ASM,TSM,Sağlık Evi Yapımı</t>
  </si>
  <si>
    <t>Adana-Seyhan</t>
  </si>
  <si>
    <t>Özel Tip</t>
  </si>
  <si>
    <t>Toplum Sağlığı Merkezi</t>
  </si>
  <si>
    <t>Sağlık Evi</t>
  </si>
  <si>
    <t>Toplum Sağlığı Merkezi+Aile Sağlığı Merkezi</t>
  </si>
  <si>
    <t>Adıyaman-Çelikhan</t>
  </si>
  <si>
    <t>6 Hekimlik ASM</t>
  </si>
  <si>
    <t>Adıyaman-Kahta</t>
  </si>
  <si>
    <t>1 Hekimlik ASM</t>
  </si>
  <si>
    <t>Adıyaman-Besni</t>
  </si>
  <si>
    <t>Balçıkhisar Aile Sağlığı Merkezi</t>
  </si>
  <si>
    <t>Afyonkarahisar-Şuhut</t>
  </si>
  <si>
    <t xml:space="preserve">1-2 Hekimlik ASM </t>
  </si>
  <si>
    <t>Afyonkarahisar-Dinar</t>
  </si>
  <si>
    <t>Afyonkarahisar-Çay</t>
  </si>
  <si>
    <t>Ağrı-Diyadin</t>
  </si>
  <si>
    <t>Aile Sağlığı Merkezi</t>
  </si>
  <si>
    <t>Ağrı-Doğubeyazıt</t>
  </si>
  <si>
    <t>Ağrı-Taşlıçay</t>
  </si>
  <si>
    <t>Bozoğlak Sağlık Evi</t>
  </si>
  <si>
    <t>Antalya-Konyaaltı</t>
  </si>
  <si>
    <t>Antalya-Manavgat</t>
  </si>
  <si>
    <t>Ankara-Çankaya</t>
  </si>
  <si>
    <t>Ankara-Sincan</t>
  </si>
  <si>
    <t xml:space="preserve">Ankara-Keçiören </t>
  </si>
  <si>
    <t>Oran Aile Sağlığı Merkezi</t>
  </si>
  <si>
    <t>Macun Aile Sağlığı Merkezi</t>
  </si>
  <si>
    <t>112 ASH İstasyon Binası</t>
  </si>
  <si>
    <t>Aydın-Söke</t>
  </si>
  <si>
    <t>Ardahan-Göle</t>
  </si>
  <si>
    <t>4 Hekimlik ASM</t>
  </si>
  <si>
    <t>Amasya-Merkez</t>
  </si>
  <si>
    <t>Amasya-Merzifon</t>
  </si>
  <si>
    <t>Artvin-Hopa</t>
  </si>
  <si>
    <t>Bolu-Merkez</t>
  </si>
  <si>
    <t>Bingöl-Merkez</t>
  </si>
  <si>
    <t>Kaynakdüzü Aile Sağlığı Merkezi</t>
  </si>
  <si>
    <t>Bingöl-Genç</t>
  </si>
  <si>
    <t>Kümbet Sağlık Evi</t>
  </si>
  <si>
    <t>Mollaşakir Sağlık Evi</t>
  </si>
  <si>
    <t>Alaattin Sağlık Evi</t>
  </si>
  <si>
    <t>Aile Sağlığı Merkezi+Toplum Sağlığı Merkezi</t>
  </si>
  <si>
    <t>Bilecik-Merkez</t>
  </si>
  <si>
    <t>Elsazı Sağlık Evi</t>
  </si>
  <si>
    <t>Burdur-Yeşilova</t>
  </si>
  <si>
    <t>Karapınar Aile Sağlığı Merkezi</t>
  </si>
  <si>
    <t>Çamlık Aile Sağlığı Merkezi</t>
  </si>
  <si>
    <t>5 Nolu Aile Sağlığı Merkezi</t>
  </si>
  <si>
    <t>Burdur-Merkez</t>
  </si>
  <si>
    <t>Halk Sağ.Müd.+Halk Sağ.Lab.+TSM+ASM</t>
  </si>
  <si>
    <t>Toplum Sağlığı Merkezi+Aile Sağlığı Merkezi+112</t>
  </si>
  <si>
    <t xml:space="preserve">Balıkesir-Altıeylül </t>
  </si>
  <si>
    <t>Balıkesir-Edremit</t>
  </si>
  <si>
    <t>5 Hekimlik ASM</t>
  </si>
  <si>
    <t>2 Hekimlik ASM</t>
  </si>
  <si>
    <t>Yeniçağlar Sağlık Evi</t>
  </si>
  <si>
    <t>Batman-Kozluk</t>
  </si>
  <si>
    <t>Batman-Gercüş</t>
  </si>
  <si>
    <t>Taşlıdere Aile Sağlığı Merkezi</t>
  </si>
  <si>
    <t>Bayburt-Merkez</t>
  </si>
  <si>
    <t>Halk Sağ.Müd.+İl Sağ.Müd.+Kamu Hast.Genel Sekreterlik</t>
  </si>
  <si>
    <t>Çanakkale -Merkez</t>
  </si>
  <si>
    <t>Çanakkale-Gelibolu</t>
  </si>
  <si>
    <t>Çanakkale-Bayramiç</t>
  </si>
  <si>
    <t>Alçıtepe Sağlık Evi</t>
  </si>
  <si>
    <t>Çanakkale-Eceabat</t>
  </si>
  <si>
    <t>Çanakkale-Çan</t>
  </si>
  <si>
    <t>Çanakkale-Ezine</t>
  </si>
  <si>
    <t>Çankırı-Atkaracalar</t>
  </si>
  <si>
    <t xml:space="preserve">İl Sağlık Müdürlüğü+Halk Sağlığı Müdürlüğü+112+TSM+Halk Sağlığı Laboratuarı </t>
  </si>
  <si>
    <t>Çorum-Osmancık</t>
  </si>
  <si>
    <t xml:space="preserve"> Kocapınar Sağlık Evi</t>
  </si>
  <si>
    <t>Denizli-Serinhisar</t>
  </si>
  <si>
    <t>Diyarbakır-Dicle</t>
  </si>
  <si>
    <t>Ambar Aile Sağlığı Merkezi</t>
  </si>
  <si>
    <t>Diyarbakır-Bismil</t>
  </si>
  <si>
    <t>1-2 Hekimlik ASM</t>
  </si>
  <si>
    <t>Diyarbakır-Çermik</t>
  </si>
  <si>
    <t>Oyuklu Sağlık Evi</t>
  </si>
  <si>
    <t>Diyarbakır-Hazro</t>
  </si>
  <si>
    <t>Diyarbakır-Hani</t>
  </si>
  <si>
    <t>Diyarbakır-Yenişehir</t>
  </si>
  <si>
    <t>8 Nolu Aile Sağlığı Merkezi</t>
  </si>
  <si>
    <t>Doğanlı Sağlık Evi</t>
  </si>
  <si>
    <t>Diyarbakır-Sur</t>
  </si>
  <si>
    <t>Mollaköy Aile Sağlığı Merkezi</t>
  </si>
  <si>
    <t>Erzurum-Yakutiye</t>
  </si>
  <si>
    <t>Elazığ-Merkez</t>
  </si>
  <si>
    <t>Eskişehir-Odunpazarı</t>
  </si>
  <si>
    <t>Gaziantep-Islahiye</t>
  </si>
  <si>
    <t>Gaziantep-Oğuzeli</t>
  </si>
  <si>
    <t>Halk Sağlığı Laboratuarı</t>
  </si>
  <si>
    <t>Gaziantep-Merkez</t>
  </si>
  <si>
    <t>Büyükşahinbey Aile Sağlığı Merkezi</t>
  </si>
  <si>
    <t>Arıl Aile Sağlığı Merkezi</t>
  </si>
  <si>
    <t>Gaziantep-Şehitkamil</t>
  </si>
  <si>
    <t>Giresun-Yağlıdere</t>
  </si>
  <si>
    <t>Giresun-Şebinkarahisar</t>
  </si>
  <si>
    <t>Hakkari-Merkez</t>
  </si>
  <si>
    <t>Esendere Aile Sağlığı Merkezi</t>
  </si>
  <si>
    <t>Hakkari-Yüksekova</t>
  </si>
  <si>
    <t>Merkez 2 Nolu Aile Sağlığı Merkezi</t>
  </si>
  <si>
    <t>3 Hekimlik ASM</t>
  </si>
  <si>
    <t>Hakkari-Çukurca</t>
  </si>
  <si>
    <t>Hakkari-Şemdinli</t>
  </si>
  <si>
    <t>Hatay-Antakya</t>
  </si>
  <si>
    <t xml:space="preserve">Iğdır-Aralık </t>
  </si>
  <si>
    <t>Melekli Aile Sağlığı Merkezi</t>
  </si>
  <si>
    <t>Iğdır-Merkez</t>
  </si>
  <si>
    <t>Tacirli Aile Sağlığı Merkezi</t>
  </si>
  <si>
    <t>İzmir-Tire</t>
  </si>
  <si>
    <t>İzmir-Ödemiş</t>
  </si>
  <si>
    <t>Merkez Toplum Sağlığı Merkezi+Halk Sağlığı Müd.+Halk Sağlığı Lab.</t>
  </si>
  <si>
    <t>K.Maraş-Andırın</t>
  </si>
  <si>
    <t>K.Maraş-Çağlayancerit</t>
  </si>
  <si>
    <t>Başyayla  Aile Sağlığı Merkezi</t>
  </si>
  <si>
    <t>Karaman-Başyayla</t>
  </si>
  <si>
    <t>Karaman-Merkez</t>
  </si>
  <si>
    <t>Büyükçakır Sağlık Evi</t>
  </si>
  <si>
    <t>Musahacılı Sağlık Evi</t>
  </si>
  <si>
    <t>Kayseri-Yeşilhisar</t>
  </si>
  <si>
    <t>Kayseri-Kocasinan</t>
  </si>
  <si>
    <t>Kırşehir-Merkez</t>
  </si>
  <si>
    <t>Konya-Ahırlı</t>
  </si>
  <si>
    <t>Konya-Karapınar</t>
  </si>
  <si>
    <t>Konya-Yunak</t>
  </si>
  <si>
    <t>Konya-Beyşehir</t>
  </si>
  <si>
    <t>Konya-Akşehir</t>
  </si>
  <si>
    <t>Konya-Kadınhanı</t>
  </si>
  <si>
    <t>Konya-Meram</t>
  </si>
  <si>
    <t>Dipdede Sağlık Evi</t>
  </si>
  <si>
    <t>Konya-Kulu</t>
  </si>
  <si>
    <t>Celep Sağlık Evi</t>
  </si>
  <si>
    <t>Kocaeli-Darıca</t>
  </si>
  <si>
    <t>Kocaeli-Kartepe</t>
  </si>
  <si>
    <t>Bakımlı Sağlık Evi</t>
  </si>
  <si>
    <t>Malatya-Pütürge</t>
  </si>
  <si>
    <t>Sağlık Müd.Hizmet Binası</t>
  </si>
  <si>
    <t>Mersin-Merkez</t>
  </si>
  <si>
    <t>Mersin-Bozyazı</t>
  </si>
  <si>
    <t>Manisa-Saruhanlı</t>
  </si>
  <si>
    <t>Halk Sağlığı Müd.+Sağlık Müd.+Genel Sekreterlik</t>
  </si>
  <si>
    <t>Mardin-Merkez</t>
  </si>
  <si>
    <t>Mardin-Kızıltepe</t>
  </si>
  <si>
    <t>Mardin-Savur</t>
  </si>
  <si>
    <t>Mardin-Derik</t>
  </si>
  <si>
    <t>Mardin-Mazıdağı</t>
  </si>
  <si>
    <t>Bozhöyük Aile Sağlığı Merkezi</t>
  </si>
  <si>
    <t>Muş-Merkez</t>
  </si>
  <si>
    <t>Çayhisar Sağlık Evi</t>
  </si>
  <si>
    <t>Muğla-Köyceğiz</t>
  </si>
  <si>
    <t>Niğde-Merkez</t>
  </si>
  <si>
    <t>Toplum Sağlığı Merkezi+Halk Sağlığı Müd.</t>
  </si>
  <si>
    <t>Nevşehir-Merkez</t>
  </si>
  <si>
    <t>Işıktepe Aile Sağlığı Merkezi</t>
  </si>
  <si>
    <t>Ordu-Akkuş</t>
  </si>
  <si>
    <t>Ordu-Gölköy</t>
  </si>
  <si>
    <t>Ordu-Ünye</t>
  </si>
  <si>
    <t>Osmaniye-Düziçi</t>
  </si>
  <si>
    <t>Osmaniye-Kadirli</t>
  </si>
  <si>
    <t>Osmaniye-Merkez</t>
  </si>
  <si>
    <t>Osmaniye-Sumbas</t>
  </si>
  <si>
    <t>AMATEM</t>
  </si>
  <si>
    <t>Sakarya-Adapazarı</t>
  </si>
  <si>
    <t>Siirt-Kurtalan</t>
  </si>
  <si>
    <t>Siirt-Şirvan</t>
  </si>
  <si>
    <t>Cevizlik Aile Sağlığı Merkezi</t>
  </si>
  <si>
    <t>Siirt-Baykan</t>
  </si>
  <si>
    <t>Siirt-Eruh</t>
  </si>
  <si>
    <t>Doluharman Sağlık Evi</t>
  </si>
  <si>
    <t>Siirt-Merkez</t>
  </si>
  <si>
    <t>Tuzkuyu Sağlık Evi</t>
  </si>
  <si>
    <t>Yağcılar Sağlık Evi</t>
  </si>
  <si>
    <t>Aile Sağlığı Merkezi+Toplum Sağlığı Merkezi+112 ASH</t>
  </si>
  <si>
    <t>Eğerci Sağlık Evi</t>
  </si>
  <si>
    <t>Sivas-Gemerek</t>
  </si>
  <si>
    <t>Şanlıurfa-Viranşehir</t>
  </si>
  <si>
    <t>Şırnak-Uludere</t>
  </si>
  <si>
    <t>İsmail Ebuliz Aile Sağlığı Merkezi</t>
  </si>
  <si>
    <t>Şırnak-Cizre</t>
  </si>
  <si>
    <t>Tokat-Merkez</t>
  </si>
  <si>
    <t>Çankaya Sağlık Evi</t>
  </si>
  <si>
    <t>Trabzon-Araklı</t>
  </si>
  <si>
    <t>Başdurak Sağlık Evi</t>
  </si>
  <si>
    <t>Trabzon-Arsin</t>
  </si>
  <si>
    <t>Sayraç Sağlık Evi</t>
  </si>
  <si>
    <t>Trabzon-Tonya</t>
  </si>
  <si>
    <t>Hoşarlı Sağlık Evi</t>
  </si>
  <si>
    <t>Geyikli Sağlık Evi</t>
  </si>
  <si>
    <t>Trabzon-Şalpazarı</t>
  </si>
  <si>
    <t>Köprücek Sağlık Evi</t>
  </si>
  <si>
    <t>Trabzon-Vakfıkebir</t>
  </si>
  <si>
    <t>Uşak-Merkez</t>
  </si>
  <si>
    <t>Van-Gevaş</t>
  </si>
  <si>
    <t>Van-Edremit</t>
  </si>
  <si>
    <t>Van-Başkale</t>
  </si>
  <si>
    <t xml:space="preserve">3 Hekimlik ASM </t>
  </si>
  <si>
    <t>4 Nolu Aile Sağlığı Merkezi</t>
  </si>
  <si>
    <t>Umuttepe Aile Sağlığı Merkezi</t>
  </si>
  <si>
    <t>Albayrak Aile Sağlığı Merkezi</t>
  </si>
  <si>
    <t>Çelebibağı 1 Nolu Aile Sağlığı Merkezi</t>
  </si>
  <si>
    <t>Keklikova Aile Sağlığı Merkezi</t>
  </si>
  <si>
    <t>Kırkçalı Aile Sağlığı Merkezi</t>
  </si>
  <si>
    <t>Van-Özalp</t>
  </si>
  <si>
    <t>Dorutay Aile Sağlığı Merkezi</t>
  </si>
  <si>
    <t>Yozgat-Yerköy</t>
  </si>
  <si>
    <t>Yozgat-Sarıkaya</t>
  </si>
  <si>
    <t>Yozgat-Çayıralan</t>
  </si>
  <si>
    <t>Zonguldak-Gökçebey</t>
  </si>
  <si>
    <t>Afyonkarahisar-Emirdağ</t>
  </si>
  <si>
    <t>Afyonkarahisar-Sandıklı</t>
  </si>
  <si>
    <t>Haskızılören Sağlık Evi (Lojmanlı)</t>
  </si>
  <si>
    <t>Sağlık Evi (Lojmanlı)</t>
  </si>
  <si>
    <t>2 Nolu Aile Sağlığı Merkezi</t>
  </si>
  <si>
    <t>Kayış Sağlık Evi</t>
  </si>
  <si>
    <t>Mamak Sağlık Evi</t>
  </si>
  <si>
    <t>Burdur-Ağlasun</t>
  </si>
  <si>
    <t>Ambarcık Sağlık Evi</t>
  </si>
  <si>
    <t>Burdur-Çavdır</t>
  </si>
  <si>
    <t>Yassı Güme Sağlık Evi</t>
  </si>
  <si>
    <t>Güneyli Sağlık Evi</t>
  </si>
  <si>
    <t>Kavak Sağlık Evi</t>
  </si>
  <si>
    <t>Diyarbakır-Kayapınarı</t>
  </si>
  <si>
    <t>Şeyhandede 6 Nolu Aile Sağlığı Merkezi</t>
  </si>
  <si>
    <t>Gökdere Sağlık Evi (Lojmanlı)</t>
  </si>
  <si>
    <t>İzmir-Konak</t>
  </si>
  <si>
    <t>Kahramanmaraş-Elbistan</t>
  </si>
  <si>
    <t>Kahramanmaraş-Pazarcık</t>
  </si>
  <si>
    <t>Kahramanmaraş-Merkez</t>
  </si>
  <si>
    <t>Kırıkkale-Yahşihan</t>
  </si>
  <si>
    <t xml:space="preserve">Kümbetli Aile Sağlığı Merkezi </t>
  </si>
  <si>
    <t>Kars-Merkez</t>
  </si>
  <si>
    <t>2 Hekimlik ASM (Lojmanlı)</t>
  </si>
  <si>
    <t>Akçakale Sağlık Evi</t>
  </si>
  <si>
    <t>Delialiuşağı Aile Sağlığı Merkezi</t>
  </si>
  <si>
    <t>Kayadibi Aile Sağlığı Merkez</t>
  </si>
  <si>
    <t>Muğla-Seydikemer</t>
  </si>
  <si>
    <t>Muş-Bulanık</t>
  </si>
  <si>
    <t>Nurettin Sağlık Evi</t>
  </si>
  <si>
    <t>Mardin-Artuklu</t>
  </si>
  <si>
    <t>Akarsu Aile Sağlığı Merkezi</t>
  </si>
  <si>
    <t>Mardin-Nusaybin</t>
  </si>
  <si>
    <t>Büyükköy Sağlık Evi</t>
  </si>
  <si>
    <t>Malatya-Akçadağ</t>
  </si>
  <si>
    <t xml:space="preserve">İl Sağ. Md+Halk Sağ. Md+Genel Sekreterlik+ İlkadım İlçe Sağ. Md+TSM+Halk Sağ. Lab. </t>
  </si>
  <si>
    <t>Samsun-Merkez</t>
  </si>
  <si>
    <t>Yeniçubuk Aile Sağlığı Merkezi</t>
  </si>
  <si>
    <t>Konaklar Sağlık Evi</t>
  </si>
  <si>
    <t>Trabzon-Maçka</t>
  </si>
  <si>
    <t xml:space="preserve">Kırkgeçit Aile Sağlığı Merkezi </t>
  </si>
  <si>
    <t>Van-Gürpınar</t>
  </si>
  <si>
    <t>Merkez 5 Nolu Aile Sağlığı Merkezi</t>
  </si>
  <si>
    <t>Doğangün Aile Sağlığı Merkezi</t>
  </si>
  <si>
    <t>Van-Muradiye</t>
  </si>
  <si>
    <t>Toplum Sağlığı Merkezi ve 1 Nolu Aile Sağlığı Merkezi</t>
  </si>
  <si>
    <t>Balıkesir-Bandırma</t>
  </si>
  <si>
    <t>Malatya-Battalgazi</t>
  </si>
  <si>
    <t>Kütahya-Merkez</t>
  </si>
  <si>
    <t>Aksaray-Ortaköy</t>
  </si>
  <si>
    <t>T10+6AHB</t>
  </si>
  <si>
    <t>Kastamonu-Tosya</t>
  </si>
  <si>
    <t>6 Hekimlik ASM+TSM+112 ASH</t>
  </si>
  <si>
    <t>1-2 Hekimlik ASM+112 ASH+ Lojman</t>
  </si>
  <si>
    <t>6 Hekimlik ASM+TSM+ 112 ASH</t>
  </si>
  <si>
    <t>Bursa-Yenişehir</t>
  </si>
  <si>
    <t xml:space="preserve">Hakkari-Merkez </t>
  </si>
  <si>
    <t>Ek Bina (Kadın Doğum ve Çocuk) 100 ytk. (16.000 m2)</t>
  </si>
  <si>
    <t>Hatay-Reyhanlı</t>
  </si>
  <si>
    <t>İzmir-Kiraz</t>
  </si>
  <si>
    <t>İzmir-Menderes</t>
  </si>
  <si>
    <t>Kastamonu-Cide</t>
  </si>
  <si>
    <t>Kayseri-Bünyan</t>
  </si>
  <si>
    <t>Şanlıurfa-Ceylanpınar</t>
  </si>
  <si>
    <t>Bursa-Kestel</t>
  </si>
  <si>
    <t>Ankara-Gölbaşı</t>
  </si>
  <si>
    <t>Diyarbakır-Silvan</t>
  </si>
  <si>
    <t>Edirne-Uzunköprü</t>
  </si>
  <si>
    <t>25 Aralık Devlet Hastanesi</t>
  </si>
  <si>
    <t>Çocuk Hastalıkları Hastanesi</t>
  </si>
  <si>
    <t xml:space="preserve">Hatay-Dörtyol </t>
  </si>
  <si>
    <t>İstanbul-Bayrampaşa</t>
  </si>
  <si>
    <t>İstanbul-Haseki</t>
  </si>
  <si>
    <t>Atatürk Eğitim ve Araştırma Hastanesi</t>
  </si>
  <si>
    <t>İzmir-Merkez</t>
  </si>
  <si>
    <t>İzmir-Menemen</t>
  </si>
  <si>
    <t>Kocaeli-Gölcük</t>
  </si>
  <si>
    <t>Atatürk Devlet Hastanesi</t>
  </si>
  <si>
    <t xml:space="preserve">Sinop-Merkez </t>
  </si>
  <si>
    <t>Kütahya-Tavşanlı</t>
  </si>
  <si>
    <t xml:space="preserve">Balıkesir-Edremit </t>
  </si>
  <si>
    <t>2016-2018</t>
  </si>
  <si>
    <t>Bursa-Osmangazi</t>
  </si>
  <si>
    <t>2015-2018</t>
  </si>
  <si>
    <t>Kayseri-Develi</t>
  </si>
  <si>
    <t>Şanlıurfa-Bozova</t>
  </si>
  <si>
    <t>Tokat-Turhal</t>
  </si>
  <si>
    <t>Balıkesir-İvrindi</t>
  </si>
  <si>
    <t>Hatay-Kırıkhan</t>
  </si>
  <si>
    <t>Hatay-Arsuz</t>
  </si>
  <si>
    <t>Denizli-Sarayköy</t>
  </si>
  <si>
    <t>Alkol ve Madde Bağımlılıları Merkezi (AMATEM)+
Çocuk ve Ergen Madde Bağımlılığı Merkezi (ÇEMATEM)</t>
  </si>
  <si>
    <t>İstanbul-Kartal</t>
  </si>
  <si>
    <t>renovasyon+Ek Bina 45 yatak (12000 m2)</t>
  </si>
  <si>
    <t xml:space="preserve">Bitlis-Tatvan </t>
  </si>
  <si>
    <t>Adana-Yüreğir</t>
  </si>
  <si>
    <t>2014-2018</t>
  </si>
  <si>
    <t>Kilis-Merkez</t>
  </si>
  <si>
    <t>Özel Tip (5.000 M2)</t>
  </si>
  <si>
    <t>25 Yatak (4500 m2)</t>
  </si>
  <si>
    <t>4 Hekimlik ASM+TSM (T10) +112 Acil</t>
  </si>
  <si>
    <t>TSM (T7)</t>
  </si>
  <si>
    <t>TSM (T10) +2 AHB</t>
  </si>
  <si>
    <t>Toplum Sağlığı Merkezi (T10)+Aile Sağlığı Merkezi (3AHB)+112 ASH+7 Ünit ADSM+Fizik Tedavi Ünitesi</t>
  </si>
  <si>
    <t>6 Hekimlik ASM+TSM (T10)+112 ASH</t>
  </si>
  <si>
    <t>TSM (T11)+3AHB</t>
  </si>
  <si>
    <t>Hizmet Binası</t>
  </si>
  <si>
    <t>Hizmet Binası 8733 m2</t>
  </si>
  <si>
    <t>Hizmet Binası (İ7) (7000 M2)</t>
  </si>
  <si>
    <t>Hizmet Binası (İ8)+ (4500 m2)</t>
  </si>
  <si>
    <t>Adana-Kozan</t>
  </si>
  <si>
    <t>Adana-Pozantı</t>
  </si>
  <si>
    <t xml:space="preserve">Halk Sağlığı Labaratuvarı  </t>
  </si>
  <si>
    <t>L1</t>
  </si>
  <si>
    <t>6AHB</t>
  </si>
  <si>
    <t>2AHB</t>
  </si>
  <si>
    <t>5AHB</t>
  </si>
  <si>
    <t xml:space="preserve"> T11+6AHB+112</t>
  </si>
  <si>
    <t>Sayören Aile Sağlığı Merkezi</t>
  </si>
  <si>
    <t>Yaylakonak Aile sağlığı Merkezi</t>
  </si>
  <si>
    <t>Üçgöz Aile Sağlığı Merkezi</t>
  </si>
  <si>
    <t>Kutluca Aile Sağlığı Merkezi</t>
  </si>
  <si>
    <t>Dilektepe Aile Sağlığı Merkezi</t>
  </si>
  <si>
    <t>Yalankoz Aile Sağlığı Merkezi</t>
  </si>
  <si>
    <t>1AHB</t>
  </si>
  <si>
    <t>Afyonkarahisar-Merkez</t>
  </si>
  <si>
    <t>Afyonkarahisar-Bolvadin</t>
  </si>
  <si>
    <t>Işıklar Aile Sağlığı Merkezi</t>
  </si>
  <si>
    <t>Sandıklı 3 No.'lu Aile Sağlığı Merkezi</t>
  </si>
  <si>
    <t>Beyyazı Aile Sağlığı Merkezi</t>
  </si>
  <si>
    <t>Dişli Aile Sağlığı Merkezi</t>
  </si>
  <si>
    <t>4AHB</t>
  </si>
  <si>
    <t>Doğansu Aile Sağlığı Merkezi</t>
  </si>
  <si>
    <t>Aşkale Aile Sağlığı Merkezi</t>
  </si>
  <si>
    <t>Tezeren Aile Sağlığı Merkezi</t>
  </si>
  <si>
    <t>Murat Aile Sağlığı Merkezi</t>
  </si>
  <si>
    <t>Yazılı Aile Sağlığı Merkezi</t>
  </si>
  <si>
    <t>Cumaçay Aile Sağlığı Merkezi</t>
  </si>
  <si>
    <t>Günbuldu Aile Sağlığı Merkezi</t>
  </si>
  <si>
    <t>Suluçem Aile Sağlığı Merkezi</t>
  </si>
  <si>
    <t>Çetenli Aile Sağlığı Merkezi</t>
  </si>
  <si>
    <t>Karabulak Aile Sağlığı Merkezi</t>
  </si>
  <si>
    <t>Aktepe Aile Sağlığı Merkezi</t>
  </si>
  <si>
    <t>Yayladüzü AileSağlığı Merkezi</t>
  </si>
  <si>
    <t>Aşağıdumanlı Aile Sağlığı Merkezi</t>
  </si>
  <si>
    <t>Gürbulak Aile Sağlığı Merkezi</t>
  </si>
  <si>
    <t>3AHB</t>
  </si>
  <si>
    <t>T11+6AHB</t>
  </si>
  <si>
    <t>Aksaray-Gülağaç</t>
  </si>
  <si>
    <t>Toplum Sağlığı Merkezi (Sağlıklı Yaşam Merkezi)</t>
  </si>
  <si>
    <t>Toplum Sağlığı Merkezi ve Aile Sağlığı Merkezi</t>
  </si>
  <si>
    <t>T5</t>
  </si>
  <si>
    <t>Amasya-Gümüşhacıköy</t>
  </si>
  <si>
    <t>Ziyaret Aile Sağlığı Merkezi</t>
  </si>
  <si>
    <t>T11+4AHB</t>
  </si>
  <si>
    <t>Öveçler Aile Sağlığı Merkezi</t>
  </si>
  <si>
    <t>Halk Sağlığı Laboratuvarı</t>
  </si>
  <si>
    <t>Toplum Sağlığı Merkezi( Sağlıklı Yaşam Merkezi)</t>
  </si>
  <si>
    <t>Pamuklar Aile Sağlığı Merkezi</t>
  </si>
  <si>
    <t>Ayvalı Aile Sağlığı Merkezi</t>
  </si>
  <si>
    <t>Gülseren Aile Sağlığı Merkezi</t>
  </si>
  <si>
    <t>Ege  Aile Sağlığı Merkezi</t>
  </si>
  <si>
    <t>Kartaltepe Aile Sağlığı Merkezi</t>
  </si>
  <si>
    <t>Gayret  Aile Sağlığı Merkezi</t>
  </si>
  <si>
    <t xml:space="preserve"> 6AHB</t>
  </si>
  <si>
    <t>Antalya-Kumluca</t>
  </si>
  <si>
    <t>Antalya-Döşemealtı</t>
  </si>
  <si>
    <t>Antalya-Aksu</t>
  </si>
  <si>
    <t>Antalya-Demre</t>
  </si>
  <si>
    <t>Gebiz Aile Sağlığı Merkezi</t>
  </si>
  <si>
    <t>T9</t>
  </si>
  <si>
    <t>T10</t>
  </si>
  <si>
    <t>T3</t>
  </si>
  <si>
    <t>8AHB</t>
  </si>
  <si>
    <t>Artvin-Arhavi</t>
  </si>
  <si>
    <t>Artvin-Borçka</t>
  </si>
  <si>
    <t>Artvin-Şavşat</t>
  </si>
  <si>
    <t>Artvin-Yusufeli</t>
  </si>
  <si>
    <t>Toplum Sağlığı Merkezi+Arhavi Aile Sağlığı Merkezi</t>
  </si>
  <si>
    <t>Aydın-Didim</t>
  </si>
  <si>
    <t>Aydın-Çine</t>
  </si>
  <si>
    <t>Kuşadası Davutlar Aile Sağlığı Merkezi+112 Acil Sağlık İstasyonu</t>
  </si>
  <si>
    <t>Balıkesir-Gönen</t>
  </si>
  <si>
    <t>Balıkesir-Dursunbey</t>
  </si>
  <si>
    <t>Balıkesir-Savaştepe</t>
  </si>
  <si>
    <t xml:space="preserve">Batman-Beşiri </t>
  </si>
  <si>
    <t>Emekli Toki Aile Sağlığı Merkezi</t>
  </si>
  <si>
    <t>Beşpınar Aile Sağlığı Merkezi</t>
  </si>
  <si>
    <t>Bilecik-Osmaneli</t>
  </si>
  <si>
    <t>Bilecik-Yenipazar</t>
  </si>
  <si>
    <t>Yenipazar ilçe Devlet Hastanesi Ek bina</t>
  </si>
  <si>
    <t>E3</t>
  </si>
  <si>
    <t>Bitlis-Mutki</t>
  </si>
  <si>
    <t>Bitlis-Adilcevaz</t>
  </si>
  <si>
    <t>Bitlis-Güroymak</t>
  </si>
  <si>
    <t>SE</t>
  </si>
  <si>
    <t>Bolu-Göynük</t>
  </si>
  <si>
    <t>Bolu-Mengen</t>
  </si>
  <si>
    <t>Dedeler Aile Sağlığı Merkezi</t>
  </si>
  <si>
    <t>Beşkavaklar Aile Sağlığı Merkezi</t>
  </si>
  <si>
    <t>Doğancı Aile Sağlığı Merkezi</t>
  </si>
  <si>
    <t>Karacasu Aile Sağlığı Merkezi</t>
  </si>
  <si>
    <t>Burdur-Çeltikçi</t>
  </si>
  <si>
    <t>Burdur-Gölhisar</t>
  </si>
  <si>
    <t>Çeltikçi Toplum Sağlığı Merkezi ve Aile Sağlığı Merkezi+112 Acil Sağlık Hizmetleri</t>
  </si>
  <si>
    <t>T12+2AHB+112</t>
  </si>
  <si>
    <t>Bursa-Yıldırım</t>
  </si>
  <si>
    <t>Bursa-Orhaneli</t>
  </si>
  <si>
    <t>İ4</t>
  </si>
  <si>
    <t>T8</t>
  </si>
  <si>
    <t>Bolayır Sağlık Evi</t>
  </si>
  <si>
    <t>TOKİ Aile Sağlığı Merkezi</t>
  </si>
  <si>
    <t>Çankırı-Kurşunlu</t>
  </si>
  <si>
    <t>Çankırı-Orta</t>
  </si>
  <si>
    <t>Çankırı-Ünür</t>
  </si>
  <si>
    <t>Çankırı-Şabanözü</t>
  </si>
  <si>
    <t>Çorum-Mecitözü</t>
  </si>
  <si>
    <t>Çorum-İskilip</t>
  </si>
  <si>
    <t>Çorum-Sungurlu</t>
  </si>
  <si>
    <t>Denizli-Acıpayam</t>
  </si>
  <si>
    <t>Diyarbakır-Bağlar</t>
  </si>
  <si>
    <t>Diyarbakır-Çınar</t>
  </si>
  <si>
    <t>Diyarbakır-Ergani</t>
  </si>
  <si>
    <t>4 Nolu Sarıcak Aile Sağlığı Merkezi</t>
  </si>
  <si>
    <t>Çermik Toplum Sağlık Merkez +2 Nolu Aile Sağlığı Merkezi</t>
  </si>
  <si>
    <t>İncehıdır 11 Nolu Aile Sağlığı Merkezi</t>
  </si>
  <si>
    <t>Sur 6 Nolu Aile Sağlığı Merkezi</t>
  </si>
  <si>
    <t xml:space="preserve">Eğil 2 Nolu ASM </t>
  </si>
  <si>
    <t>T9+6AHB</t>
  </si>
  <si>
    <t>Düzce-Cumayeri</t>
  </si>
  <si>
    <t>Düzce -Merkez</t>
  </si>
  <si>
    <t>Karaağaç Aile Sağlığı Merkezi</t>
  </si>
  <si>
    <t>Erzincan-Tercan</t>
  </si>
  <si>
    <t>Mengüceli  Aile Sağlığı Merkezi</t>
  </si>
  <si>
    <t>Geçit Aile Sağlığı Merkezi</t>
  </si>
  <si>
    <t>Yaylabaşı  Aile Sağlığı Merkezi</t>
  </si>
  <si>
    <t>7AHB</t>
  </si>
  <si>
    <t>Erzurum-Tortum</t>
  </si>
  <si>
    <t>Erzurum-Aşkale</t>
  </si>
  <si>
    <t>Erzurum-Hınıs</t>
  </si>
  <si>
    <t>Altınüzüm Aile Sağlığı Merkezi</t>
  </si>
  <si>
    <t>Sarıtepe Sağlıkevi</t>
  </si>
  <si>
    <t>Giresun-Piraziz</t>
  </si>
  <si>
    <t>Halk Sağlığı Laboratuvarı Ek Bina</t>
  </si>
  <si>
    <t>L2</t>
  </si>
  <si>
    <t xml:space="preserve">T11+6AHB+112 </t>
  </si>
  <si>
    <t xml:space="preserve">Derecik Anadağ Köyü Aile Sağlığı Merkezii  </t>
  </si>
  <si>
    <t>Hatay-Altınözü</t>
  </si>
  <si>
    <t>Başpınar Sağlık Evi</t>
  </si>
  <si>
    <t>Iğdır-Tuzluca</t>
  </si>
  <si>
    <t>Toplum Sağlığı Merkezi+Aile Sağlığı Merkezi+112 Acil Sağlık H. İstasyonu</t>
  </si>
  <si>
    <t>T7</t>
  </si>
  <si>
    <t>Isparta-Eğirdir</t>
  </si>
  <si>
    <t>Isparta-Gönen</t>
  </si>
  <si>
    <t>İstanbul-Ataşehir</t>
  </si>
  <si>
    <t>İstanbul-Adalar</t>
  </si>
  <si>
    <t>İstanbul-Zeytinburnu</t>
  </si>
  <si>
    <t>İstanbul-Silivri</t>
  </si>
  <si>
    <t>İstanbul-Gaziosmanpaşa</t>
  </si>
  <si>
    <t>İstanbul-Esenler</t>
  </si>
  <si>
    <t>İstanbul-Bağcılar</t>
  </si>
  <si>
    <t>Ataşehir Soğuk Hava Deposu</t>
  </si>
  <si>
    <t xml:space="preserve">Rumelifeneri Aile Sağlığı Merkezi </t>
  </si>
  <si>
    <t>Ataşehir Halk Sağlığı Laboratuvarı + Toplum Sağlığı Merkezi( Sağlıklı Yaşam Merkezi)</t>
  </si>
  <si>
    <t>Kavaklı Aile Sağlığı Merkezi</t>
  </si>
  <si>
    <t>SOĞUK HAVA DEPOSU</t>
  </si>
  <si>
    <t xml:space="preserve">L1+T3 </t>
  </si>
  <si>
    <t>K.Maraş-Pazarcık</t>
  </si>
  <si>
    <t>K.Maraş-Merkez</t>
  </si>
  <si>
    <t>K.Maraş-Onikişubat</t>
  </si>
  <si>
    <t>Geben Aile Sağlığı Merkezi(Lojman)</t>
  </si>
  <si>
    <t>Düzbağ Aile Sağlığı Merkezi (Lojmanlı)</t>
  </si>
  <si>
    <t>Karabük-Ovacık</t>
  </si>
  <si>
    <t>Kars-Sarıkamış</t>
  </si>
  <si>
    <t>Kayseri-Melikgazi</t>
  </si>
  <si>
    <t>Kayseri-Tomarza</t>
  </si>
  <si>
    <t>Kocasinan Toplum Sağlığı Merkezi( Sağlıklı Yaşam Merkezi)</t>
  </si>
  <si>
    <t>Tomarza Toplum Sağlığı Merkezi</t>
  </si>
  <si>
    <t xml:space="preserve">T11+112 </t>
  </si>
  <si>
    <t>Kırklareli-Pınarhisar</t>
  </si>
  <si>
    <t>Kırklareli-Babaeski</t>
  </si>
  <si>
    <t>6 Nolu Aile Sağlığı Merkezi</t>
  </si>
  <si>
    <t>Merkez Aile Sağlığı Merkezi ve 112 Acil Sağlık İstasyonu</t>
  </si>
  <si>
    <t>Evrensekiz Aile Sağlığı Merkezi</t>
  </si>
  <si>
    <t xml:space="preserve"> 1 Nolu Aile Sağlığı Merkezi</t>
  </si>
  <si>
    <t>Lüleburgaz Toplum Sağlığı Merkezi( Sağlıklı Yaşam Merkezi )</t>
  </si>
  <si>
    <t>Dolhan Sağlık Evi</t>
  </si>
  <si>
    <t>Toplum Sağlığı Merkezi(Sağlıklı Yaşam Merkezi )+Aile Sağlığı Merkezi+112 Acil Sağlık İstasyonu</t>
  </si>
  <si>
    <t>Yenimahalle Aile Sağlığı Merkezi+112 Acil Sağlık İstasyonu</t>
  </si>
  <si>
    <t>Ahi EvranAile Sağlığı Merkezi+112 Acil Sağlık İstasyonu</t>
  </si>
  <si>
    <t>Kocaeli-Çayırova</t>
  </si>
  <si>
    <t>Kocaeli-Derince</t>
  </si>
  <si>
    <t>Kocaeli-Körfez</t>
  </si>
  <si>
    <t>Yunusemre Aile Sağlığı Merkezi</t>
  </si>
  <si>
    <t>Konya-Sarayönü</t>
  </si>
  <si>
    <t>Konya-Karatay</t>
  </si>
  <si>
    <t>Akşehir Çakıllar Aile Sağlığı Merkezi</t>
  </si>
  <si>
    <t>İsmil Aile Sağlığı Merkezi</t>
  </si>
  <si>
    <t>Belkaya Aile Sağlığı Merkezi</t>
  </si>
  <si>
    <t>Kütahya-Şaphane</t>
  </si>
  <si>
    <t>Cumhuriyet Aile Sağlığı merkezi</t>
  </si>
  <si>
    <t>Vefa Aile Salığı Merkezi</t>
  </si>
  <si>
    <t>Kuruçay Aile Sağlığı Merkezi</t>
  </si>
  <si>
    <t>Malatya-Darende</t>
  </si>
  <si>
    <t>Malatya-Hekimhan</t>
  </si>
  <si>
    <t>Malatya-Arapgir</t>
  </si>
  <si>
    <t>Malatya-Arguvan</t>
  </si>
  <si>
    <t>Sancaktar Aile Sağlığı Merkezi</t>
  </si>
  <si>
    <t>T12+5AHB+112</t>
  </si>
  <si>
    <t>Mardin-Midyat</t>
  </si>
  <si>
    <t>Derik Aile Sağlığı Merkezi</t>
  </si>
  <si>
    <t>Pınardere Aile Sağlığı Merkezi</t>
  </si>
  <si>
    <t>Yolbaşı Aile Sağlığı Merkezi</t>
  </si>
  <si>
    <t>Mersin-Erdemli</t>
  </si>
  <si>
    <t>Muş-Korkut</t>
  </si>
  <si>
    <t>Toplum Sağlığı Merkezi+Aile Sağlığı Merkezi+112 Acil Sağlık İstasyonu</t>
  </si>
  <si>
    <t>1 Nolu Aile Sağlığı Merkezi+112 Acil Sağlık İstasyonu</t>
  </si>
  <si>
    <t>Erentepe Aile Sağlığı Merkezi(Lojmanlı)+112 Acil Sağlık İstasyonu</t>
  </si>
  <si>
    <t>Nevşehir-Kozaklı</t>
  </si>
  <si>
    <t xml:space="preserve">Niğde-Ulukışla </t>
  </si>
  <si>
    <t>150 yatak (22.500 m2)</t>
  </si>
  <si>
    <t>Özel Tip (4500 m2)</t>
  </si>
  <si>
    <t>Ordu-Ulubey</t>
  </si>
  <si>
    <t xml:space="preserve"> Toplum Sağlığı Merkezi,Aile Sağlığı Merkezi</t>
  </si>
  <si>
    <t>Toplum Sağlığı Merkezi,Aile Sağlığı Merkezi</t>
  </si>
  <si>
    <t>Kızılömerli Sağlık Evi</t>
  </si>
  <si>
    <t>Karagedik Sağlıkevi</t>
  </si>
  <si>
    <t>Rize-Pazar</t>
  </si>
  <si>
    <t>Rize-Çayeli</t>
  </si>
  <si>
    <t>Aktepe Sağlık Evi</t>
  </si>
  <si>
    <t>Sakarya-Pamukova</t>
  </si>
  <si>
    <t>Samsun-Ayvacık</t>
  </si>
  <si>
    <t>Samsun-Havza</t>
  </si>
  <si>
    <t xml:space="preserve"> Dikboğaz Aile Sağlığı Merkezi </t>
  </si>
  <si>
    <t>Sinop-Saraydüzü</t>
  </si>
  <si>
    <t>Sinop-Türkeli</t>
  </si>
  <si>
    <t>Çerçiler Aile Sağlığı Merkezi</t>
  </si>
  <si>
    <t>Şanlıurfa-Siverek</t>
  </si>
  <si>
    <t>Şanlıurfa-Haliliye</t>
  </si>
  <si>
    <t>Şanlıurfa-Akçakale</t>
  </si>
  <si>
    <t>Şanlıurfa-Karaköprü</t>
  </si>
  <si>
    <t>Dağbaşı Aile Sağlığı Merkezi</t>
  </si>
  <si>
    <t>Nusretiye Aile Sağlığı Merkezi</t>
  </si>
  <si>
    <t>Bucak Aile Sağlığı Merkezi</t>
  </si>
  <si>
    <t>Karakeçi Aile Sağlığı Merkezi</t>
  </si>
  <si>
    <t>Şekerli Aile Sağlığı Merkezi</t>
  </si>
  <si>
    <t>Gölcük Aile Sağlığı Merkezi</t>
  </si>
  <si>
    <t>Muratlı Aile Sağlığı Merkezi</t>
  </si>
  <si>
    <t>Elbeğendi Aile Sağlığı Merkezi</t>
  </si>
  <si>
    <t>Karabahçe Aile Sağlığı Merkezi</t>
  </si>
  <si>
    <t>Şırnak-Beytüşşebap</t>
  </si>
  <si>
    <t>Merkez Toplum Sağlığı Merkezi</t>
  </si>
  <si>
    <t>Tekirdağ-Ergene</t>
  </si>
  <si>
    <t>Tekirdağ-Süleyman Paşa</t>
  </si>
  <si>
    <t>Tekirdağ-M.Ereğli</t>
  </si>
  <si>
    <t>Toplum Sağlığı Merkezi+Aile sağlığı Merkezi+112 Acil Sağlık İstasyonu</t>
  </si>
  <si>
    <t>Trabzon-Ortahisar</t>
  </si>
  <si>
    <t>Trabzon-Akçaabat</t>
  </si>
  <si>
    <t>Arpaçılı Aile Sağlığı Merkezi</t>
  </si>
  <si>
    <t>Van-Çatak</t>
  </si>
  <si>
    <t>Van-İpekyolu</t>
  </si>
  <si>
    <t>Yozgat-Aydıncık</t>
  </si>
  <si>
    <t>Zonguldak-Devrek</t>
  </si>
  <si>
    <t>Zonguldak-Çaycuma</t>
  </si>
  <si>
    <t>Zonguldak-Kozlu</t>
  </si>
  <si>
    <t>ÖzpınarAile Sağlığı Merkezi (Lojmanlı 4 Daire)</t>
  </si>
  <si>
    <t>İpekyolu Kevenli TOKİ Aile Sağlığı Merkezi</t>
  </si>
  <si>
    <t>Nebioğlu Aile Sağlığı Merkezi</t>
  </si>
  <si>
    <t>Fatih Aile Sağlığı Merkezi</t>
  </si>
  <si>
    <t>2009-2018</t>
  </si>
  <si>
    <t>2013-2018</t>
  </si>
  <si>
    <t>2012-2018</t>
  </si>
  <si>
    <t>HSL (L1) (4000 m2)</t>
  </si>
  <si>
    <t>HSL (L2)+Hizmet Binası(4.000 m2)</t>
  </si>
  <si>
    <t>Özel Tip (15.000 m2)</t>
  </si>
  <si>
    <t>20 ytk.+6 Daireli Lojman (5278 m2)</t>
  </si>
  <si>
    <t>Sakarya-Akyazı</t>
  </si>
  <si>
    <t>112 ASH</t>
  </si>
  <si>
    <t>Sakarya-Serdivan</t>
  </si>
  <si>
    <t xml:space="preserve">Tokat-Niksar </t>
  </si>
  <si>
    <t>Serenli Sağlık Evi</t>
  </si>
  <si>
    <t>Sanayi Mah. 2 Nolu Aile Sağlığı Merkezi+112 ASH</t>
  </si>
  <si>
    <t>10 ytk. (3500 m2)</t>
  </si>
  <si>
    <t>10 Yatak (3545 m2)</t>
  </si>
  <si>
    <t>10 ytk. (3545 m2)</t>
  </si>
  <si>
    <t>20 yatak (4500 m2)</t>
  </si>
  <si>
    <t>30 ytk.(5666 m2)</t>
  </si>
  <si>
    <t>Ek Bina ( Yataklı Servis+Poliklinik)-6200 m2</t>
  </si>
  <si>
    <t>125 ytk. (26846 m2)</t>
  </si>
  <si>
    <t>150 yatak (49.065 m2)</t>
  </si>
  <si>
    <t>350 yatak (97.130 m2)</t>
  </si>
  <si>
    <t>600 yatak (172.825 m2)</t>
  </si>
  <si>
    <t>2011-2018</t>
  </si>
  <si>
    <t>400 yatak (101.054 m2)</t>
  </si>
  <si>
    <t>400 ytk.(54.670 m2)</t>
  </si>
  <si>
    <t>300 ytk. (52.307 m2)</t>
  </si>
  <si>
    <t>Tunceli-Merkez</t>
  </si>
  <si>
    <t>Bursa-Büyükorhan</t>
  </si>
  <si>
    <t>2 Hekimlik ASM+112 ASH</t>
  </si>
  <si>
    <t>Demirköprü Aile Sağlığı Merkezi+112 ASH</t>
  </si>
  <si>
    <t>Konya-Hüyük</t>
  </si>
  <si>
    <t>Devlet Hastanesi+Ağız ve Diş Sağlığı Merkezi</t>
  </si>
  <si>
    <t>Dr. İ. Şevki Atasagun Devlet Hastanesi+Ağız ve Diş Sağlığı Merk.</t>
  </si>
  <si>
    <t>Trabzon-Of</t>
  </si>
  <si>
    <t>Uşak-Karahallı</t>
  </si>
  <si>
    <t>L2+ 6 AHB</t>
  </si>
  <si>
    <t>Özel Tip (4000 M2)</t>
  </si>
  <si>
    <t>112 Acil Sağlık İstasyonu</t>
  </si>
  <si>
    <t>20 ytk. (5000 m2)+19 Daireli Lojman</t>
  </si>
  <si>
    <t>1 Nolu Aile Sağlığı Merkezi+112 ASH</t>
  </si>
  <si>
    <t>Aile Sağlığı Merkezi+112 ASH</t>
  </si>
  <si>
    <t>Toplum Sağlığı Merkezi+Aile Sağlığı Merkezi+112 ASH</t>
  </si>
  <si>
    <t>T10+6AHB+112 ASH</t>
  </si>
  <si>
    <t>6 Hekimlik ASM+112 ASH</t>
  </si>
  <si>
    <t>5-6 Hekimlik ASM+112 ASH</t>
  </si>
  <si>
    <t>Toplum Sağlığı Merkezi+Aile Sağllığı Merkezi+112 ASH</t>
  </si>
  <si>
    <t xml:space="preserve"> Aile Sağlığı Merkezi+Toplum Sağlığı Merkezi+112 ASH</t>
  </si>
  <si>
    <t>TSM (T10) + 6AHB+112 ASH</t>
  </si>
  <si>
    <t>Çarşı Aile Sağlığı Merkezi+Toplum Sağlığı Merkezi+112 ASH</t>
  </si>
  <si>
    <t>TSM (T9) + 6AHB+112 ASH</t>
  </si>
  <si>
    <t>Toplum Sağlığı Merkezi+Seferşah Aile Sağlığı Merkezi+112 ASH</t>
  </si>
  <si>
    <t>Kurtuluş Toplum Sağlığı Merkezi+Aile Sağlığı Merkezi+112 ASH</t>
  </si>
  <si>
    <t>VSD+KETEM+Halk Sağlığı Lab.+ASM+112 ASH</t>
  </si>
  <si>
    <t>Göl Aile Sağlığı Merkezi+112 ASH</t>
  </si>
  <si>
    <t>Kütahya-Aslanapa</t>
  </si>
  <si>
    <t>5-6 Hekimlik TSM +ASM+112 ASH</t>
  </si>
  <si>
    <t>Toplum Sağlığı Merkezi ve 43 Nolu Aile Sağlığı Merkezi+112 ASH</t>
  </si>
  <si>
    <t>TSM (T10)+6AHB+112 ASH</t>
  </si>
  <si>
    <t>TSM (T10)+6 AHB+112 ASH</t>
  </si>
  <si>
    <t>Halk Sağlığı Müdürlüğü+İl Sağlık Müd.+Genel Sekreterlik+112 ASH</t>
  </si>
  <si>
    <t>Uzunçiftlik 2 Nolu Aile Sağlığı Merkezi+112 ASH</t>
  </si>
  <si>
    <t>3 Hekimlik ASM+112 ASH</t>
  </si>
  <si>
    <t xml:space="preserve">Mardin-Artuklu </t>
  </si>
  <si>
    <t>Akıncı Aile Sağlığı Merkezi</t>
  </si>
  <si>
    <t>Ortaköy ASM+112 ASH</t>
  </si>
  <si>
    <t>5 Hekimlik ASM+112 ASH</t>
  </si>
  <si>
    <t xml:space="preserve"> 2 Nolu Aile Sağlığı Merkezi+112 ASH</t>
  </si>
  <si>
    <t>Yemişli Aile Sağlığı Merkezi+112 ASH</t>
  </si>
  <si>
    <t>Halk Sağ. Müd.+Halk Sağ.Lab.+ASM+112 ASH</t>
  </si>
  <si>
    <t>Özel Tip (5000 m2)</t>
  </si>
  <si>
    <t>TSM (T8)+6AHB+112 ASH</t>
  </si>
  <si>
    <t>Özel Tip (4000 m2)</t>
  </si>
  <si>
    <t xml:space="preserve">Gümüşhacıköy Toplum Sağlığı ve 1 No'u Aile Sağlığı Merkezi+112 ASH </t>
  </si>
  <si>
    <t>T11+4AHB+112 ASH</t>
  </si>
  <si>
    <t>Toplum Sağlığı Merkezi ve 1 No'lu Aile Sağlığı Merkezi+112 ASH</t>
  </si>
  <si>
    <t>Özel Tip (6000 m2)</t>
  </si>
  <si>
    <t>Adana-Aladağ</t>
  </si>
  <si>
    <t>15 yatak (4036 m2)</t>
  </si>
  <si>
    <t>Entegre İlçe Hastanesi+112 ASH</t>
  </si>
  <si>
    <t>15 ytk. (3874 m2)+112 ASH</t>
  </si>
  <si>
    <t>50 ytk (8000 m2)</t>
  </si>
  <si>
    <t>250 yatak (40.000 m2)</t>
  </si>
  <si>
    <t>Entegre İlçe Hastanesi (10 hasta odalı)+112 ASH</t>
  </si>
  <si>
    <t>E2+112 ASH</t>
  </si>
  <si>
    <t>Bursa-Harmancık</t>
  </si>
  <si>
    <t>Entegre İlçe Hastanesi +19 Daireli Lojman</t>
  </si>
  <si>
    <t>Aydın-Köşk</t>
  </si>
  <si>
    <t>İstanbul-Şile</t>
  </si>
  <si>
    <t>Muğla-Yatağan</t>
  </si>
  <si>
    <t xml:space="preserve">İzmir-Bayındır </t>
  </si>
  <si>
    <t>3 AHB+ 112 ASH</t>
  </si>
  <si>
    <t>T9+6AHB+112 ASH</t>
  </si>
  <si>
    <t>Samsun-Bafra</t>
  </si>
  <si>
    <t>İzmir-Yenişehir</t>
  </si>
  <si>
    <t>50 ytk. (12.500 m2)</t>
  </si>
  <si>
    <t>20 yatak (5.000 m2)</t>
  </si>
  <si>
    <t xml:space="preserve">Malatya-Battalgazi </t>
  </si>
  <si>
    <t>25 yatak (6250 m2)</t>
  </si>
  <si>
    <t>25 ünit (6250 m2)</t>
  </si>
  <si>
    <t>Ek Bina 200 ytk.+ADSM+Hizmet Binası( 40.000 m2)</t>
  </si>
  <si>
    <t>Zonguldak-Alaplı</t>
  </si>
  <si>
    <t>Kahramanmaraş-Andırın</t>
  </si>
  <si>
    <t>Muş-Hasköy</t>
  </si>
  <si>
    <t>Afyonkarahisar-İscehisar</t>
  </si>
  <si>
    <t>Bilecik-Bozüyük</t>
  </si>
  <si>
    <t>Bölge Hastanesi</t>
  </si>
  <si>
    <t>Ek Bina (250 ytk.+İdari Hizmet Binası) 50.000 m2</t>
  </si>
  <si>
    <t>10 Yatak (3143 m2)</t>
  </si>
  <si>
    <t>600 ytk.(110.000 m2)</t>
  </si>
  <si>
    <t>250 ytk.(45.000 m2)</t>
  </si>
  <si>
    <t>KonacıkAile Sağlığı Merkezi</t>
  </si>
  <si>
    <t>Toplum Sağlığı Merkezi+ Aile Sağlığı Merkezi +112 ASH</t>
  </si>
  <si>
    <t>Hatay-Defne</t>
  </si>
  <si>
    <t>Çengeller Aile Sağlığı Merkezi +112 ASH</t>
  </si>
  <si>
    <t>2AHB+112 ASH</t>
  </si>
  <si>
    <t>5-6 Hekimlik ASM+TSM+112 ASH</t>
  </si>
  <si>
    <t>1 AHB</t>
  </si>
  <si>
    <t>Hatay-Merkez</t>
  </si>
  <si>
    <t>Acil Sağlık İstasyonu</t>
  </si>
  <si>
    <t>SM</t>
  </si>
  <si>
    <t>250 yatak (40.384 m2)</t>
  </si>
  <si>
    <t>200 ytk.+25 Ünit ADSM (40.000 m2)</t>
  </si>
  <si>
    <t>Ek Bina (6000 m2)</t>
  </si>
  <si>
    <t>Hatay-Dörtyol</t>
  </si>
  <si>
    <t>6AHB+112 ASH</t>
  </si>
  <si>
    <t>Topçu  Aile Sağlığı Merkezi+112 ASH</t>
  </si>
  <si>
    <t>Ertuğrulgazi Aile Sağlığı Merkezi+112 ASH</t>
  </si>
  <si>
    <t>Burç Aile Sağlığı Merkezi+112 ASH</t>
  </si>
  <si>
    <t xml:space="preserve"> 6AHB+112 ASH</t>
  </si>
  <si>
    <t>Genç Toplum Sağlığı Merkezi+Aile Sağlığı Merkezi+112 ASH</t>
  </si>
  <si>
    <t>T10+5AHB+112 ASH</t>
  </si>
  <si>
    <t>Orta İlçe Devlet Hastanesi+112 ASH</t>
  </si>
  <si>
    <t>Şabanözü İlçe Hastanesi+112 ASH</t>
  </si>
  <si>
    <t>Toplum Sağlığı Merkezi ve  Aile Sağlığı Merkezi+112 ASH</t>
  </si>
  <si>
    <t>T11+6AHB+112 ASH</t>
  </si>
  <si>
    <t>Mercan Aile Sağlığı Merkezi+112 ASH</t>
  </si>
  <si>
    <t>Karaağaç Aile Sağlığı Merkezi+112 ASH</t>
  </si>
  <si>
    <t>7AHB+112 ASH</t>
  </si>
  <si>
    <t>Aşkale Toplum Sağlığı Merkezi+Aile Sağlığı Merkezi +112 ASH</t>
  </si>
  <si>
    <t>Gönen Toplum Sağlığı Merkezi+112 ASH</t>
  </si>
  <si>
    <t>T12+112 ASH</t>
  </si>
  <si>
    <t>5AHB+112 ASH</t>
  </si>
  <si>
    <t>T12+4AHB+112 ASH</t>
  </si>
  <si>
    <t>Aile Sağlğı Merkezi+112 ASH</t>
  </si>
  <si>
    <t>4AHB+112 ASH</t>
  </si>
  <si>
    <t>Zara Aile Sağlığı Merkezi+Toplum Sağlığı Merkezi+112 ASH</t>
  </si>
  <si>
    <t>6AHB+TSM+112 ASH</t>
  </si>
  <si>
    <t xml:space="preserve">Ek Bina 40  ytk. 7000 m2 </t>
  </si>
  <si>
    <t xml:space="preserve">Sağlık Evi </t>
  </si>
  <si>
    <t>480 ytk.+90 ünit ADSM (90.000 m2)</t>
  </si>
  <si>
    <t xml:space="preserve">Gariplik Aile Sağlığı Merkezi </t>
  </si>
  <si>
    <t>15 yatak (3950 m2)+112 ASH</t>
  </si>
  <si>
    <t>Ek Bina 100 yatak+25 ünit ADSM (23.000 m2)</t>
  </si>
  <si>
    <t>150 yatak+ 50 ünit ADSM  (35.000 m2)</t>
  </si>
  <si>
    <t>300 yatak (54.000 m2)</t>
  </si>
  <si>
    <t>400 ytk. (72.000 m2)</t>
  </si>
  <si>
    <t>K.Maraş-Afşin</t>
  </si>
  <si>
    <t>Taşpazar Aile Sağlığı Merkezi</t>
  </si>
  <si>
    <t>Halk Sağ.Müd.+İl Sağ.Müd.+Kamu Hast.Genel Sekreterlik+112 ASH</t>
  </si>
  <si>
    <t>K.Maraş-Türkoğlu</t>
  </si>
  <si>
    <t>Aile  Sağlığı Merkezi+Toplum Sağlığı Merkezi</t>
  </si>
  <si>
    <t>Ayvacık Toplum Sağlığı Merkezi+ Aile Sağlığı Merkezi+112 ASH</t>
  </si>
  <si>
    <t>Dağyanı Aile Sağlığı Merkezi +112 ASH</t>
  </si>
  <si>
    <t xml:space="preserve">Toplum Sağlığı Merkezi +Aile Sağlığı Merkezi+112 ASH
</t>
  </si>
  <si>
    <t>Toplum Sağlığı Merkezi , Aile Sağlığı Merkezi  ve 112 ASH</t>
  </si>
  <si>
    <t>Aile Sağlığı Merkezi (GAP)</t>
  </si>
  <si>
    <t>Çiflik Toplum Sağlığı Merkezi+Aile Sağlığı Merkezi+112 ASH</t>
  </si>
  <si>
    <t>Sivas-Akıncılar</t>
  </si>
  <si>
    <t>E2</t>
  </si>
  <si>
    <t>Erzurum-Pazaryolu</t>
  </si>
  <si>
    <t xml:space="preserve">Entegre İlçe Hastanesi (10 Yatak)+ASM+TSM+112 ASHİ </t>
  </si>
  <si>
    <t>E2+ASM+TSM+112 ASH</t>
  </si>
  <si>
    <t xml:space="preserve">Giresun-Güce </t>
  </si>
  <si>
    <t>Aile Sağlığı Merkezi+Toplum Sağlığı Merkezi+Entegre İlçe Hastanesi (5ytk.)</t>
  </si>
  <si>
    <t>ASM+TSM+E3</t>
  </si>
  <si>
    <t>Uşak-Eşme</t>
  </si>
  <si>
    <t>Kabalı Sağlık Evi</t>
  </si>
  <si>
    <t>Yozgat-Kadışehri</t>
  </si>
  <si>
    <t>8 AHB</t>
  </si>
  <si>
    <t>8 AHB+112 ASH</t>
  </si>
  <si>
    <t>Hulusi Efendi Devlet Hastanesi</t>
  </si>
  <si>
    <t>9 AHB</t>
  </si>
  <si>
    <t>HSL+6AHB</t>
  </si>
  <si>
    <t>Halk Sağlığı Merkezi (8 AHB )+ 112 +  Yataklı Eğitim Merkezi ve Hekim Evi</t>
  </si>
  <si>
    <t>9AHB+112 ASH</t>
  </si>
  <si>
    <t>100 ytk. (20.000 m2)</t>
  </si>
  <si>
    <t>200 ytk.(40.000 m2)</t>
  </si>
  <si>
    <t>150 ytk. (30.000 m2)</t>
  </si>
  <si>
    <t>Ek Bina 150 ytk. (30.000 m2)</t>
  </si>
  <si>
    <t>Ek Bina 300 ytk. (54.000 m2)</t>
  </si>
  <si>
    <t>8AHB+112 ASH</t>
  </si>
  <si>
    <t>9AHB</t>
  </si>
  <si>
    <t>İ7++9AHB</t>
  </si>
  <si>
    <t>Toplum Sağlığı Merkezi+Aile Sağlığı Merkezi +112 ASH</t>
  </si>
  <si>
    <t>T11+4AHB +112 ASH</t>
  </si>
  <si>
    <t>Ortaç Köyü Sağlık Evi</t>
  </si>
  <si>
    <t>Pozantı Toplum Sağlığı Merkezi+Aile Sağlığı Merkezi+112 ASH</t>
  </si>
  <si>
    <t>Ek Bina (Kadın Doğum ve Çocuk) 50 ytk. (12.500 m2)</t>
  </si>
  <si>
    <t>40 ytk. (10.000 m2)</t>
  </si>
  <si>
    <t>Osmaneli Toplum Sağlığı Merkezi ve Aile Sağlığı Merkezi+112 ASH</t>
  </si>
  <si>
    <t>Yeşilkent Aile Sağlığı Merkezi+Toplum Sağlığı Merkezi+112 ASH</t>
  </si>
  <si>
    <t>Gülağaç Toplum Sağlığı Merkezi Aile Sağlığı Merkezi+112 ASH</t>
  </si>
  <si>
    <t>Bağlıkaya Aile  Sağlığı Merkezi</t>
  </si>
  <si>
    <t>Bursa-Osmangazi-Çekirge</t>
  </si>
  <si>
    <t>Ali Osman Sönmez Eğitim ve Araştırma Hastanesi</t>
  </si>
  <si>
    <t>Devlet Hastanesi+112 ASHİ</t>
  </si>
  <si>
    <t>Mardin-Dargeçit</t>
  </si>
  <si>
    <t>Diyarbakır-Lice</t>
  </si>
  <si>
    <t>Siirt-Pervari</t>
  </si>
  <si>
    <t>Aile Sağlığı Merkezi (DAP)</t>
  </si>
  <si>
    <t>Sultanköy Aile Sağlığı Merkezi+112 ASH</t>
  </si>
  <si>
    <t xml:space="preserve"> Toplum Sağlığı Merkezi + 1 ve 2 Nolu Aile Sağlığı Merkezi+112 ASH</t>
  </si>
  <si>
    <t xml:space="preserve">750 yatak (260.000 m2) </t>
  </si>
  <si>
    <t>50 ytk. (10.000 m2)</t>
  </si>
  <si>
    <t>25 yatak (5000 m2)</t>
  </si>
  <si>
    <t>30 yatak (6000 m2)</t>
  </si>
  <si>
    <t>Ek Bina (17.000 m2)</t>
  </si>
  <si>
    <t>75 ytk.(15.000 m2)</t>
  </si>
  <si>
    <t>ÇEMATEM</t>
  </si>
  <si>
    <t>Ankara-Merkez</t>
  </si>
  <si>
    <t>Eskişehir-Merkez</t>
  </si>
  <si>
    <t>İstanbul-Anadolu</t>
  </si>
  <si>
    <t>İstanbul-Avrupa</t>
  </si>
  <si>
    <t>Tufanpaşa</t>
  </si>
  <si>
    <t xml:space="preserve">Turgutreis </t>
  </si>
  <si>
    <t>Petrol</t>
  </si>
  <si>
    <t>Çobanlı</t>
  </si>
  <si>
    <t>Fırat</t>
  </si>
  <si>
    <t>Adıyaman-Gerger</t>
  </si>
  <si>
    <t>Afyonkarahisar-Sinanpaşa</t>
  </si>
  <si>
    <t>İncirli</t>
  </si>
  <si>
    <t>Düzağaç</t>
  </si>
  <si>
    <t>Hürriyet</t>
  </si>
  <si>
    <t>Gazimahbub</t>
  </si>
  <si>
    <t>Yeni</t>
  </si>
  <si>
    <t>Ankara-Altındağ</t>
  </si>
  <si>
    <t>Ankara-Beypazarı</t>
  </si>
  <si>
    <t>Ankara-Kalecik</t>
  </si>
  <si>
    <t>Ankara-Kazan</t>
  </si>
  <si>
    <t>Ankara-Ş.Koçhisar</t>
  </si>
  <si>
    <t>Saray</t>
  </si>
  <si>
    <t>Yenikent</t>
  </si>
  <si>
    <t>M.Akif Ersoy</t>
  </si>
  <si>
    <t>Macunköy</t>
  </si>
  <si>
    <t>Yuva</t>
  </si>
  <si>
    <t>Gündoğdu</t>
  </si>
  <si>
    <t>Karaçay</t>
  </si>
  <si>
    <t>Aydın-Nazilli</t>
  </si>
  <si>
    <t>Aydoğdu</t>
  </si>
  <si>
    <t>Ardahan-Hanak</t>
  </si>
  <si>
    <t>Bolu-Dörtdivan</t>
  </si>
  <si>
    <t>Burdur-Kemer</t>
  </si>
  <si>
    <t xml:space="preserve">Bursa-Nilüfer </t>
  </si>
  <si>
    <t>Cumhuriyet</t>
  </si>
  <si>
    <t>Çankırı-Eldivan</t>
  </si>
  <si>
    <t>Selamlar</t>
  </si>
  <si>
    <t>Düzce-Gümüşova</t>
  </si>
  <si>
    <t>Denizli-Bekilli</t>
  </si>
  <si>
    <t>Şılbe</t>
  </si>
  <si>
    <t>Ovabağ</t>
  </si>
  <si>
    <t>27 Mayıs</t>
  </si>
  <si>
    <t xml:space="preserve">Diyarbakır-Ergani </t>
  </si>
  <si>
    <t>M.Eski</t>
  </si>
  <si>
    <t>Diyarbakır-Kayapınar</t>
  </si>
  <si>
    <t>Elazığ-Keban</t>
  </si>
  <si>
    <t>Sürsürü</t>
  </si>
  <si>
    <t>Kırklar</t>
  </si>
  <si>
    <t>Elazığ-Kovancılar</t>
  </si>
  <si>
    <t>Elazığ-Karakoçan</t>
  </si>
  <si>
    <t>İstasyon</t>
  </si>
  <si>
    <t>Yukarıkayabaşı</t>
  </si>
  <si>
    <t>Erzurum-Karayazı</t>
  </si>
  <si>
    <t>Erzurum-Köprüköy</t>
  </si>
  <si>
    <t>Erzurum-Narman</t>
  </si>
  <si>
    <t>Erzurum-Oltu</t>
  </si>
  <si>
    <t>Aşağı</t>
  </si>
  <si>
    <t>Erzurum-Şenkaya</t>
  </si>
  <si>
    <t>Yeşildere</t>
  </si>
  <si>
    <t>Eskişehir-Sivrihisar</t>
  </si>
  <si>
    <t>9 Mayıs</t>
  </si>
  <si>
    <t>Eskişehir-Mihalgazi</t>
  </si>
  <si>
    <t>Eskişehir-Han</t>
  </si>
  <si>
    <t>Şarhöyük</t>
  </si>
  <si>
    <t>Eskişehir-Tepebaşı</t>
  </si>
  <si>
    <t>Karapınar</t>
  </si>
  <si>
    <t>Yenialtıntaş</t>
  </si>
  <si>
    <t xml:space="preserve">Menderes </t>
  </si>
  <si>
    <t>Yeşilevler</t>
  </si>
  <si>
    <t>Çavuşlu</t>
  </si>
  <si>
    <t>Bağışlı</t>
  </si>
  <si>
    <t>Moda</t>
  </si>
  <si>
    <t>Kıran</t>
  </si>
  <si>
    <t>Derecik-Orta</t>
  </si>
  <si>
    <t>İnanlı</t>
  </si>
  <si>
    <t>Hatay-Erzin</t>
  </si>
  <si>
    <t>Hatay-Samandağ</t>
  </si>
  <si>
    <t>Baharlı</t>
  </si>
  <si>
    <t>Isparta-Merkez</t>
  </si>
  <si>
    <t>Isparta-Ş.Karaağaç</t>
  </si>
  <si>
    <t>Pazar yukarı</t>
  </si>
  <si>
    <t>Isparta-Yalvaç</t>
  </si>
  <si>
    <t>Kocatepe</t>
  </si>
  <si>
    <t>Muratbey</t>
  </si>
  <si>
    <t>Çamdibi</t>
  </si>
  <si>
    <t>Işıkkent</t>
  </si>
  <si>
    <t>Yeni Şeh. Mah.</t>
  </si>
  <si>
    <t>Karakurt Köyü</t>
  </si>
  <si>
    <t>Merkez (Yolboyu)</t>
  </si>
  <si>
    <t>Kars-Susuz</t>
  </si>
  <si>
    <t>Mehmet Akif Ersoy Mah.</t>
  </si>
  <si>
    <t>Saraçlar Mah.</t>
  </si>
  <si>
    <t>Kırıkkale-Balışeyh</t>
  </si>
  <si>
    <t>Kırıkkale-Çelebi</t>
  </si>
  <si>
    <t xml:space="preserve">Kırıkkale-Delice </t>
  </si>
  <si>
    <t>Kırıkkale-Bahşılı</t>
  </si>
  <si>
    <t>Fabrikalar</t>
  </si>
  <si>
    <t>Bağlarbaşı</t>
  </si>
  <si>
    <t>Kırıkkale-Keskin</t>
  </si>
  <si>
    <t>Gaziosmanpaşa</t>
  </si>
  <si>
    <t>Kocasinan</t>
  </si>
  <si>
    <t>Kırşehir-Akçakent</t>
  </si>
  <si>
    <t>Gaffar</t>
  </si>
  <si>
    <t>Solaklı</t>
  </si>
  <si>
    <t>Kırşehir-Mucur</t>
  </si>
  <si>
    <t>Aşıkpaşa</t>
  </si>
  <si>
    <t>Kocaeli-İzmit</t>
  </si>
  <si>
    <t>Kütahya-Dumlupınar</t>
  </si>
  <si>
    <t>Kütahya-Hisarcık</t>
  </si>
  <si>
    <t>İlyas</t>
  </si>
  <si>
    <t>Yakınca</t>
  </si>
  <si>
    <t>Tekir</t>
  </si>
  <si>
    <t>K.Maraş-Oniki Şubat</t>
  </si>
  <si>
    <t>Akçakoyunlu</t>
  </si>
  <si>
    <t>K.Maraş-Göksun</t>
  </si>
  <si>
    <t>Alimişmiş</t>
  </si>
  <si>
    <t>Bahçebaşı</t>
  </si>
  <si>
    <t>Sultanköy</t>
  </si>
  <si>
    <t>Göktepe</t>
  </si>
  <si>
    <t>Muğla-Menteşe</t>
  </si>
  <si>
    <t>Meşelik</t>
  </si>
  <si>
    <t>Patlangıç</t>
  </si>
  <si>
    <t>Muğla-Fethiye</t>
  </si>
  <si>
    <t>Topaklı Köyü</t>
  </si>
  <si>
    <t>Nevşehir-Avanos</t>
  </si>
  <si>
    <t>Niğde-Çamardı</t>
  </si>
  <si>
    <t>Başmahalle</t>
  </si>
  <si>
    <t>Osmaniye-Bahçe</t>
  </si>
  <si>
    <t>Dağıstan</t>
  </si>
  <si>
    <t>Osmaniye-Toprakkale</t>
  </si>
  <si>
    <t>Söğütlüdere</t>
  </si>
  <si>
    <t>Orta</t>
  </si>
  <si>
    <t>Sakarya-Karapürçek</t>
  </si>
  <si>
    <t>Sakarya-Kocaali</t>
  </si>
  <si>
    <t>Soğuksu</t>
  </si>
  <si>
    <t>Samsun-Kavak</t>
  </si>
  <si>
    <t>Samsun-Canik</t>
  </si>
  <si>
    <t>Samsun-Atakum</t>
  </si>
  <si>
    <t>Bahçelievler</t>
  </si>
  <si>
    <t>Yenidoğan</t>
  </si>
  <si>
    <t>Veysel Karani</t>
  </si>
  <si>
    <t>Kardeşler</t>
  </si>
  <si>
    <t>Başak</t>
  </si>
  <si>
    <t>Yukarı</t>
  </si>
  <si>
    <t>Elki</t>
  </si>
  <si>
    <t>Kazimiye</t>
  </si>
  <si>
    <t>Yavuz</t>
  </si>
  <si>
    <t>Tekirdağ-Süleymanpaşa</t>
  </si>
  <si>
    <t>Sarıgüllük</t>
  </si>
  <si>
    <t>Yaylacık</t>
  </si>
  <si>
    <t>İnönü</t>
  </si>
  <si>
    <t>Uşak-Banaz</t>
  </si>
  <si>
    <t>Uşak-Sivaslı</t>
  </si>
  <si>
    <t>Uşak-Ulubey</t>
  </si>
  <si>
    <t>Ontemmuz</t>
  </si>
  <si>
    <t>Çay</t>
  </si>
  <si>
    <t>Yenimahalle</t>
  </si>
  <si>
    <t>Toplum Sağlığı Merkezi+112 ASH+Aile Sağlığı Merkezi</t>
  </si>
  <si>
    <t>8 Hekimlik ASM+112 ASH</t>
  </si>
  <si>
    <t>Atapark Aile Sağlığı Merkezi+112 ASH</t>
  </si>
  <si>
    <t>TSM (T12)+4 AHB</t>
  </si>
  <si>
    <t xml:space="preserve">Toplum Sağlığı Merkezi+112 ASH+Aile Sağlığı Merkezi </t>
  </si>
  <si>
    <t>TSM+112 ASH+ASM (8AHB)</t>
  </si>
  <si>
    <t>10 Hekimlik ASM+TSM+112 ASH</t>
  </si>
  <si>
    <t>ASM (7AHB)+TSM+112 ASH</t>
  </si>
  <si>
    <t xml:space="preserve"> Aile Sağlığı Merkezi+Toplum Sağlığı Merkezi</t>
  </si>
  <si>
    <t>4 Hekimlik ASM+ T11</t>
  </si>
  <si>
    <t>Aile Sağlığı Merkezi+ 112 ASH+Toplum Sağlığı Merkezi</t>
  </si>
  <si>
    <t>3-4 Hekimlik ASM+112 ASH+TSM</t>
  </si>
  <si>
    <t>Aile Sağlığı Merkezi+112 ASH+Toplum Sağlığı Merkezi</t>
  </si>
  <si>
    <t>5-6 Hekimlik ASM+112 ASH+TSM</t>
  </si>
  <si>
    <t>7 Hekimlik ASM+TSM+112 ASH</t>
  </si>
  <si>
    <t>TSM (T10)+8AHB+112 ASH</t>
  </si>
  <si>
    <t>TSM (T10)+7AHB</t>
  </si>
  <si>
    <t>7 Hekimlik ASM</t>
  </si>
  <si>
    <t>Toplum Sağlığı Merkezi+112 ASH+ASM (2 AHB)</t>
  </si>
  <si>
    <t>5 Hekimlik ASM+TSM+ 112 ASH</t>
  </si>
  <si>
    <t>Ortanca Aile Sağlığı Merkezi+Lojman</t>
  </si>
  <si>
    <t xml:space="preserve">4 Hekimlik ASM (Lojmanlı) </t>
  </si>
  <si>
    <t>Güzelkonak Aile Sağlığı Merkezi</t>
  </si>
  <si>
    <t>4 Hekimlik ASM (Lojmanlı)</t>
  </si>
  <si>
    <t xml:space="preserve">5 Hekimlik ASM </t>
  </si>
  <si>
    <t>TSM (T8)+8 Hekimlik ASM (Lojmanlı)</t>
  </si>
  <si>
    <t>TSM (T11)+6AHB</t>
  </si>
  <si>
    <t>2 Nolu Aile Sağlığı Merkezi+ToplummSağlığı Merkezi+112 ASH</t>
  </si>
  <si>
    <t>T11+7AHB+112 ASH</t>
  </si>
  <si>
    <t>T11+8AHB+112 ASH</t>
  </si>
  <si>
    <t>Toplum Sağlığı Merkezi+Aile Sağlığı Merkez+112 ASH</t>
  </si>
  <si>
    <t>T10+8AHB+112 ASH</t>
  </si>
  <si>
    <t>T11+112+9AHB</t>
  </si>
  <si>
    <t>Toplum Sağlığı Merkezi+Şavşat  Aile Sağlığı Merkezi+112 ASH</t>
  </si>
  <si>
    <t>Toplum Sağlığı Merkezi+ Aile Sağlığı Merkezi+112 ASH</t>
  </si>
  <si>
    <t>5AHB+112</t>
  </si>
  <si>
    <t xml:space="preserve"> Toplum Sağlığı Merkezi+Aile Sağlığı Merkezi</t>
  </si>
  <si>
    <t>T11+ASM (6AHB)</t>
  </si>
  <si>
    <t>T10+7AHB+112 ASH</t>
  </si>
  <si>
    <t>T12+3AHB+112</t>
  </si>
  <si>
    <t>Bursa-Nilüfer</t>
  </si>
  <si>
    <t>T9+8AHB+112 ASH</t>
  </si>
  <si>
    <t>T9+5AHB+112 ASH</t>
  </si>
  <si>
    <t>T11+9AHB+112 ASH</t>
  </si>
  <si>
    <t>Hınıs 14 Mart Aile Sağlığı Merkezi+Toplum Sağlığı Mrk.</t>
  </si>
  <si>
    <t xml:space="preserve">T11+5AHB+112 </t>
  </si>
  <si>
    <t>T9+8AHB+112</t>
  </si>
  <si>
    <t>T10+5AHB+112</t>
  </si>
  <si>
    <t>T9+2AHB</t>
  </si>
  <si>
    <t>T7+8AHB+112</t>
  </si>
  <si>
    <t>Merkez Toplum Sağlığı Merkezi( Sağlıklı Yaşam Merkezi)+Aile Sağlığı Merkezi</t>
  </si>
  <si>
    <t>T8+ ASM(7 AHB)</t>
  </si>
  <si>
    <t>T11+8AHB+112</t>
  </si>
  <si>
    <t>Gürpınar Aile Sağlığı Merkezi</t>
  </si>
  <si>
    <t>İzmir-Karabağlar</t>
  </si>
  <si>
    <t>Mimar Sinan Aile Sağlığı Merkezi</t>
  </si>
  <si>
    <t>Toplum Sağlığı Merkezi+Aile Sağlığı Merkezi+HSM+KHGS</t>
  </si>
  <si>
    <t>İ8+T8+8AHB</t>
  </si>
  <si>
    <t>Kastamonu-Doğanyurt</t>
  </si>
  <si>
    <t>T12+3 AHB+ 112 ASH</t>
  </si>
  <si>
    <t>Develi Toplum Sağlığı Merkezi+Aile Sağlığı Merkezi</t>
  </si>
  <si>
    <t>T9+ASM (9AHB)</t>
  </si>
  <si>
    <t xml:space="preserve">T7+8 AHB+112 </t>
  </si>
  <si>
    <t xml:space="preserve">6AHB+112 </t>
  </si>
  <si>
    <t>8AHB+112</t>
  </si>
  <si>
    <t>Derince Toplum Sağlığı Merkezi+Aile Sağlığı Merkezi</t>
  </si>
  <si>
    <t>T7+ASM 6 AHB</t>
  </si>
  <si>
    <t>Toplum Sağlığı Merkezi ve Aile Sağlığı Merkezi+112 ASH</t>
  </si>
  <si>
    <t>4AHB+112+T12</t>
  </si>
  <si>
    <t xml:space="preserve">T10+6AHB+112 ASH </t>
  </si>
  <si>
    <t>T12+5AHB +112ASH</t>
  </si>
  <si>
    <t>T10+7AHB+112</t>
  </si>
  <si>
    <t>T10+8AHB+112</t>
  </si>
  <si>
    <t>T11+6AHB+112</t>
  </si>
  <si>
    <t>Şekerevleri Aile Sağlığı Merkezi+Toplum Sağlığı Merkezi</t>
  </si>
  <si>
    <t>T5+9AHB</t>
  </si>
  <si>
    <t>Zonguldak-Ereğli</t>
  </si>
  <si>
    <t>2015-2019</t>
  </si>
  <si>
    <t>2016-2019</t>
  </si>
  <si>
    <t>2013-2019</t>
  </si>
  <si>
    <t>2014-2019</t>
  </si>
  <si>
    <t>2012-2019</t>
  </si>
  <si>
    <t>Sağlıklı Yaşam Merkezi+112 ASH</t>
  </si>
  <si>
    <t>SYM+112 ASH</t>
  </si>
  <si>
    <t>Sağlıklı Yaşam Merkezi</t>
  </si>
  <si>
    <t>SYM</t>
  </si>
  <si>
    <t>Toplum Sağlığı Merkezi+Sağlıklı Yaşam Merkezi</t>
  </si>
  <si>
    <t>TSM+SYM</t>
  </si>
  <si>
    <t>Ertuğrul Şimşek Sağlıklı Yaşam Merkezi</t>
  </si>
  <si>
    <t>Sağlıklı Yaşam Merkezi+Toplum Sağlığı Merkezi</t>
  </si>
  <si>
    <t>Sağlıklı Yaşam Merkezi+Toplum Sağlığı Merkezi+İlçe Sağlık Müd.</t>
  </si>
  <si>
    <t>SYM+TSM+İlçe Sağlık Md.</t>
  </si>
  <si>
    <t>22 Nolu Sağlıklı Yaşam Merkezi+112 ASH</t>
  </si>
  <si>
    <t>3 Nolu Sağlıklı Yaşam Merkezi+112 ASH</t>
  </si>
  <si>
    <t>Sağlık Müd.Hizmet Binası+112 K. K.M+Halk Sağ.Lab.+Sağlıklı Yaşam Merkezi</t>
  </si>
  <si>
    <t>Sağlık Müd.Hizmet Binası+112 K. K.M+Halk Sağ.Lab.+SYM</t>
  </si>
  <si>
    <t>Akçakoca İlçe Sağlık.Müd.+Sağlıklı Yaşam Merkezi</t>
  </si>
  <si>
    <t>Akçakoca İlçe Sağlık.Müd.+SYM</t>
  </si>
  <si>
    <t>Erzurum-Palandöken</t>
  </si>
  <si>
    <t>Soğuksu Sağlıklı Yaşam Merkezi</t>
  </si>
  <si>
    <t>Sağlıklı Yaşam Merkezi+Toplum Sağlığı Merkezi+112 ASHİ</t>
  </si>
  <si>
    <t>SYM+TSM+112 ASH</t>
  </si>
  <si>
    <t>Aile Sağlığı Merkezi+112 ASHİ</t>
  </si>
  <si>
    <t xml:space="preserve"> 6 AHB ASM+112 ASH</t>
  </si>
  <si>
    <t>9 Hekimlik ASM+112 ASH</t>
  </si>
  <si>
    <t>Aile Sağlığı Merkezi 6AHB+112 ASH</t>
  </si>
  <si>
    <t>Sağlıklı Yaşam Merkezi+Toplum Sağlığı Merkezi+112 ASH</t>
  </si>
  <si>
    <t>Aile Sağlığı Merkezi 9 AHB+112 ASH</t>
  </si>
  <si>
    <t>TSM+ASM 5 AHB</t>
  </si>
  <si>
    <t>1 Nolu Sağlıklı Yaşam Merkezi+112 ASH</t>
  </si>
  <si>
    <t>Aile Sağlığı Merkezi 5 AHB</t>
  </si>
  <si>
    <t>6 Hekimlik ASM+ 112 ASH</t>
  </si>
  <si>
    <t>Merkez 4 Nolu Aile Sağlığı Merkezi</t>
  </si>
  <si>
    <t>5 AHB ASM</t>
  </si>
  <si>
    <t>19 Nolu Aile Sağlığı Merkezi+112 ASH</t>
  </si>
  <si>
    <t>9 AHB ASM</t>
  </si>
  <si>
    <t>Halk Sağlığı Laboratuvarı+Toplum Sağlığı Merkezi+ Aile Sağlığı Merkezi</t>
  </si>
  <si>
    <t>Halk Sağlığı Laboratuvarı+6AHB ASM+TSM</t>
  </si>
  <si>
    <t>ASM 5AHB</t>
  </si>
  <si>
    <t>16 Nolu Aile Sağlığı Merkezi</t>
  </si>
  <si>
    <t xml:space="preserve"> Paşacık Aile Sağlığı Merkezi+112  ASH</t>
  </si>
  <si>
    <t>ASM 6AHB+112 ASH</t>
  </si>
  <si>
    <t>Cumhuriyet Sağlıklı Yaşam Merkezi</t>
  </si>
  <si>
    <t>Merkez Aile Sağlığı Merkezi+Halk Sağlığı Laboratuvarı</t>
  </si>
  <si>
    <t>4AHB+HSL</t>
  </si>
  <si>
    <t>Bağlıca Sağlıklı Yaşam Merkezi</t>
  </si>
  <si>
    <t>Oguzlar Aile Sağlığı Merkezi</t>
  </si>
  <si>
    <t>ASM 8 AHB</t>
  </si>
  <si>
    <t>İncek Sağlıklı Yaşam Merkezi</t>
  </si>
  <si>
    <t>TSM+ 6 AHB ASM+112 ASH</t>
  </si>
  <si>
    <t>ASM 8 AHB+112 ASH</t>
  </si>
  <si>
    <t>ASM 5 AHB</t>
  </si>
  <si>
    <t>TOKİ Sağlıklı Yaşam Merkezi</t>
  </si>
  <si>
    <t>Bursa-İnegöl</t>
  </si>
  <si>
    <t>Cevatpaşa  Sağlıklı Yaşam Merkezi +112 ASH</t>
  </si>
  <si>
    <t>Ulukavak Aile Sağlığı Merkezi(9 AHB)</t>
  </si>
  <si>
    <t>Bostanpazarı Aile Sağlığı Merkezi</t>
  </si>
  <si>
    <t>ASM 6AHB</t>
  </si>
  <si>
    <t>ASM 9 AHB</t>
  </si>
  <si>
    <t>Halk Sağlığı Labaratuvarı +  Aile Sağlığı Merkezi</t>
  </si>
  <si>
    <t>5 nolu Sağlıklı Yaşam Merkezi</t>
  </si>
  <si>
    <t>ASM 4 AHB</t>
  </si>
  <si>
    <t>Halk Sağlığı Müdürlüğü+Sağlıklı Yaşam Merkezi+Halk Sağlığı Laboratuvarı</t>
  </si>
  <si>
    <t>SYM+HSL+Halk Sağ. Müd.</t>
  </si>
  <si>
    <t>Sağlık Kompleksi (Toplum Sağlığı Merkezi+ Sağlıklı Yaşam Merkezi+ 112 Acil Sağlık İstasyonu+ Yataklı Eğitim Merkezi ve Hekim Evi)</t>
  </si>
  <si>
    <t>Çalılıöz Seyrantepe Mah.Aile Sağlığı Merkezi+112 ASH</t>
  </si>
  <si>
    <t>Lüleburgaz 2 nolu Aile Sağlığı Merkezi+112 ASHİ</t>
  </si>
  <si>
    <t xml:space="preserve"> 8 AHB+112 ASH</t>
  </si>
  <si>
    <t>Körfez Sağlıklı Yaşam Merkezi</t>
  </si>
  <si>
    <t>2 Nolu Hacı İzzet Baysal Aile Sağlığı Merkezi</t>
  </si>
  <si>
    <t>Fatih Sağlıklı Yaşam Merkezi</t>
  </si>
  <si>
    <t>Müzeyyen Çini  Aile Sağlığı Merkezi+112 Acil Sağlık İstasyonu</t>
  </si>
  <si>
    <t>Halk Sağlığı Laboratuvarı+Göztepe 1 Nolu Aile Sağlığı Merkezi</t>
  </si>
  <si>
    <t>Fahri KAYHAN Aile Sağlığı Merkezi (9 AHB+Halk Sağ. Müd.) EK BİNA</t>
  </si>
  <si>
    <t>Yılmaz Cambaz Sağlıklı Yaşam Merkezi</t>
  </si>
  <si>
    <t xml:space="preserve"> Doğan Aile Sağlığı Merkezi</t>
  </si>
  <si>
    <t>Toplum Sağlığı Merkezi+Aile Sağlığı Merkezi+ 112 ASH</t>
  </si>
  <si>
    <t>TSM+8AHB+112 ASH</t>
  </si>
  <si>
    <t>Aile Sağlığı Merkezi+ 112 ASH</t>
  </si>
  <si>
    <t>Aile Sağlığı Merkezi + 112 ASH</t>
  </si>
  <si>
    <t>Cizre Sağlıklı Yaşam Merkezi</t>
  </si>
  <si>
    <t>Sağlıklı Yaşam Merkezi+Halk Sağ.Lab.+soğuk hava deposu</t>
  </si>
  <si>
    <t>SYM+Halk Sağ.Lab.+depo</t>
  </si>
  <si>
    <t>Tokat-Zile</t>
  </si>
  <si>
    <t>Evrenköy Sağlık Evi</t>
  </si>
  <si>
    <t>1 No.lu Aile Sağlığı Merkezi</t>
  </si>
  <si>
    <t>Çayırlı 1 Nolu Aile Sağlığı Merkezi+112 ASH</t>
  </si>
  <si>
    <t>Esenkaya Sağlık Evi</t>
  </si>
  <si>
    <t>Sivas-Kangal</t>
  </si>
  <si>
    <t>Havuz Sağlık Evi</t>
  </si>
  <si>
    <t>Kaptanpaşa Sağlık Evi</t>
  </si>
  <si>
    <t>75 yatak (18.252 m2)</t>
  </si>
  <si>
    <t>30 ytk. (6270 m2)</t>
  </si>
  <si>
    <t>Revize Blok 30 ytk.(7380 m2)</t>
  </si>
  <si>
    <t>100 yatak (30.377 m2)</t>
  </si>
  <si>
    <t>100 ytk. (27.328 m2)</t>
  </si>
  <si>
    <t>75 ytk.(17.540 m2)</t>
  </si>
  <si>
    <t>100 yatak (20.000 m2)</t>
  </si>
  <si>
    <t>50 yatak (8.085 m2)</t>
  </si>
  <si>
    <t>50 yatak (21.411 m2)</t>
  </si>
  <si>
    <t>Ek Bina (60 Yatak) (12000 m2)</t>
  </si>
  <si>
    <t>150 ytk.(23.799 m2)</t>
  </si>
  <si>
    <t>200 yatak (31.240 m2)</t>
  </si>
  <si>
    <t>150 ytk. (32.743 m2)</t>
  </si>
  <si>
    <t>75 Yatak (13.000 m2)</t>
  </si>
  <si>
    <t>20 ünit (4400 m2)</t>
  </si>
  <si>
    <t>Toplum Sağlığı Merkezi+İlçe Sağlık Müdürlüğü</t>
  </si>
  <si>
    <t>TSM+İlçe Sağlık Md.</t>
  </si>
  <si>
    <t>112 ASH+5-6 AHB</t>
  </si>
  <si>
    <t>10 ytk. (3100 m2)</t>
  </si>
  <si>
    <t>10 Yatak (3100 m2)</t>
  </si>
  <si>
    <t>Karaman-Ayrancı</t>
  </si>
  <si>
    <t>10 yatak (2800 m2)</t>
  </si>
  <si>
    <t>Sağlık Kompleksi ( Halk Sağlığı Müdürlüğü+6 hekimlik ASM+TSM)</t>
  </si>
  <si>
    <t>Sağlık Kompleksi ( Halk Sağlığı Müdürlüğü+6 AHB+TSM)7298 m2</t>
  </si>
  <si>
    <t>2017-2019</t>
  </si>
  <si>
    <t>20 ünit (6022 m2)</t>
  </si>
  <si>
    <t>Eğitim ve Arş.Hastanesi Ek Bina Ağız ve Diş Sağlığı Merkezi</t>
  </si>
  <si>
    <t xml:space="preserve">Balıkesir-Bandırma </t>
  </si>
  <si>
    <t>Antalya-Gündoğmuş</t>
  </si>
  <si>
    <t>Ek Bina (60 ytk.10.000 m2)</t>
  </si>
  <si>
    <t>Ağız ve Diş Sağlığı Merkezi+8 Hekimlik ASM+112 ASH</t>
  </si>
  <si>
    <t>İzmir-Beydağı</t>
  </si>
  <si>
    <t>Kastamonu-Çatalzeytin</t>
  </si>
  <si>
    <t>20 ytk. (4000 m2)</t>
  </si>
  <si>
    <t>25 ytk. (5000 m2)</t>
  </si>
  <si>
    <t>2009-2019</t>
  </si>
  <si>
    <t>Bahçesaray Toplum Sağlığı Merkezi+Aile Sağlığı Merkezi+112 ASH+Lojman</t>
  </si>
  <si>
    <t>T11+7AHB+112 ASH+Lojman</t>
  </si>
  <si>
    <t>Seyhan Sağlıklı Yaşam Merkezi+İlçe Sağlık Md.+112 ASHİ</t>
  </si>
  <si>
    <t>112 Acil Sağlık İstasyonu+ASM+TSM</t>
  </si>
  <si>
    <t>Hizmet Binası (İ5) (10.500 m2)</t>
  </si>
  <si>
    <t xml:space="preserve">112 ASH+8AHB </t>
  </si>
  <si>
    <t>300 yatak (55.500 m2)</t>
  </si>
  <si>
    <t>Bayburt-Aydıntepe</t>
  </si>
  <si>
    <t>Bayburt-Demirözü</t>
  </si>
  <si>
    <t>2017-2018</t>
  </si>
  <si>
    <t>Eskişehir-Seyitgazi</t>
  </si>
  <si>
    <t>Isparta-Sütçüler</t>
  </si>
  <si>
    <t>75 ytk. (15.000 m2)</t>
  </si>
  <si>
    <t>Ankara-Keçiören</t>
  </si>
  <si>
    <t>Atatürk Göğüs Hast.ve Göğ.Cer.Eğt.ve Araştırma Hastanesi</t>
  </si>
  <si>
    <t>Ek Bina 100 ytk. (20.000 m2)</t>
  </si>
  <si>
    <t>65 ünit ADSM (10.000 m2)</t>
  </si>
  <si>
    <t>300 yatak (60.000 m2)</t>
  </si>
  <si>
    <t>Manisa-Salihli</t>
  </si>
  <si>
    <t>Alay</t>
  </si>
  <si>
    <t>600 ytk.(120.000 m2)</t>
  </si>
  <si>
    <t>1 Nolu Aile Sağlığı Merkezi+Toplum Sağlığı Merkezi+112 ASH</t>
  </si>
  <si>
    <t>250 ytk.(57.531 m2)</t>
  </si>
  <si>
    <t>75 Yatak (16.446 m2)</t>
  </si>
  <si>
    <t>50 ytk. (7500 m2)</t>
  </si>
  <si>
    <t>2007-2019</t>
  </si>
  <si>
    <t>200 ytk. (44.677 m2)</t>
  </si>
  <si>
    <t>200 ytk.(46.000 m2)</t>
  </si>
  <si>
    <t>Ek Bina 150 yatak (30.000 m2)</t>
  </si>
  <si>
    <t>350 yatak (69.000 m2)</t>
  </si>
  <si>
    <t>300 ytk. (67.782 m2)</t>
  </si>
  <si>
    <t>Ek Bina (Kadın Doğum ve Çocuk) 216 ytk. (43.200 m2)</t>
  </si>
  <si>
    <t>Renovasyon+Ek Bina 400 yatak (80.000 m2)</t>
  </si>
  <si>
    <t>250 ytk.(50.000 m2)</t>
  </si>
  <si>
    <t>250 ytk. (31.859 m2)</t>
  </si>
  <si>
    <t>Ek Bina 250 ytk.(36.327 m2)</t>
  </si>
  <si>
    <t>Ek bina (60 ünit) 9.000 m2</t>
  </si>
  <si>
    <t>30 ünit (32.378 m2)</t>
  </si>
  <si>
    <t>20 ünit (3680 m2)</t>
  </si>
  <si>
    <t>Ek Bina (40 ünit) (15.000 m2)</t>
  </si>
  <si>
    <t>Ek Bina 200 ytk. (40.000 m2)</t>
  </si>
  <si>
    <t>Aksaray-Sultanhanı</t>
  </si>
  <si>
    <t>4 AHB</t>
  </si>
  <si>
    <t>Malatya-Kuluncak</t>
  </si>
  <si>
    <t xml:space="preserve">Ankara-Kahramankazan </t>
  </si>
  <si>
    <t>Altınoluk Aile Sağlığı Merkezi+112 ASH</t>
  </si>
  <si>
    <t>Aşağımahmutlar Aile Sağlığı Merkezi</t>
  </si>
  <si>
    <t>2 AHB ASM</t>
  </si>
  <si>
    <t>Yazıkonak Aile Sağlığı Merkezi+112 ASH</t>
  </si>
  <si>
    <t xml:space="preserve">Yozgat-Akdağmadeni </t>
  </si>
  <si>
    <t>ASM+TSM+112 ASH (T10+5 AHB+112 ASH)</t>
  </si>
  <si>
    <t>Tokat-Başçiftlik</t>
  </si>
  <si>
    <t>Kavakyolu Aile Sağlığı Merkezi</t>
  </si>
  <si>
    <t xml:space="preserve">Yalova-Altınova </t>
  </si>
  <si>
    <t xml:space="preserve">Erzurum-Pasinler </t>
  </si>
  <si>
    <t>Yeni Ootlukkapı Sağlık Evi</t>
  </si>
  <si>
    <t>200 ytk.40.000 m2</t>
  </si>
  <si>
    <t>Mersin-Silifke</t>
  </si>
  <si>
    <t>Ağız ve Diş Sağlığı Merkezi+Sağlık Kompleksi</t>
  </si>
  <si>
    <t>10 Yatak (3500 m2)</t>
  </si>
  <si>
    <t>Kadın Doğum ve Çocuk Hastanesi +Devlet Hastanesi</t>
  </si>
  <si>
    <t>250 ytk. (150 ytk.KDÇ+100 ytk.D.H.) 50.000 m2</t>
  </si>
  <si>
    <t>15 yatak (3150 m2)</t>
  </si>
  <si>
    <t>30 yatak (3701 m2)</t>
  </si>
  <si>
    <t>50 yatak (4640 m2)</t>
  </si>
  <si>
    <t>100 yatak (8500 m2)</t>
  </si>
  <si>
    <t>6 Daireli Lojman (720 m2)</t>
  </si>
  <si>
    <t>10 Daireli Lojman (800 m2)</t>
  </si>
  <si>
    <t>8 Daireli Lojman (960 m2)</t>
  </si>
  <si>
    <t>19 Daireli Lojman (1520 m2)</t>
  </si>
  <si>
    <t>90 Daireli Lojman (7200 m2)</t>
  </si>
  <si>
    <t>80 Daireli Lojman (6400 m2)</t>
  </si>
  <si>
    <t>35 Daireli Lojman (2500 m2)</t>
  </si>
  <si>
    <t xml:space="preserve">12 Daireli Lojman (960 m2) </t>
  </si>
  <si>
    <t>45 Daireli Lojman (3600 m2)</t>
  </si>
  <si>
    <t>15 Daireli Lojman (1200 m2)</t>
  </si>
  <si>
    <t>25 Daireli Lojman (2000 m2)</t>
  </si>
  <si>
    <t>24 Daireli Lojman (1920 m2)</t>
  </si>
  <si>
    <t>30 Daireli Lojman (2400 m2)</t>
  </si>
  <si>
    <t>112 ASH (200 m2)</t>
  </si>
  <si>
    <t xml:space="preserve">112 ASH+9 AHB </t>
  </si>
  <si>
    <t xml:space="preserve">Akbük 112 Acil Sağlık İstasyonu+5-6 Hekimlik ASM </t>
  </si>
  <si>
    <t>Esenler 112 Acil Sağlık İstasyonu+ASM (8AHB)</t>
  </si>
  <si>
    <t>Barbaros 112 Acil Sağlık İstasyonu+ASM (8AHB)</t>
  </si>
  <si>
    <t xml:space="preserve">Teknepınar 112 A.S.H.+9 Hekimlik ASM </t>
  </si>
  <si>
    <t>3 AHB ASM</t>
  </si>
  <si>
    <t>8 AHB ASM</t>
  </si>
  <si>
    <t xml:space="preserve">Kilis-Merkez  </t>
  </si>
  <si>
    <t xml:space="preserve">Kilis-Merkez </t>
  </si>
  <si>
    <t>Yavuzlu Aile Sağlığı Merkezi</t>
  </si>
  <si>
    <t>Merkez 8 Nolu Mustafa Nur GÖRPE Aile Sağlığı Merkezi</t>
  </si>
  <si>
    <t>Keskincik Aile Sağlığı Merkezi</t>
  </si>
  <si>
    <t>Mayadalı Aile Sağlığı Merkezi</t>
  </si>
  <si>
    <t>Günyazı Aile Sağlığı Merkezi</t>
  </si>
  <si>
    <t>Çekmece Aile Sağlığı Merkezi</t>
  </si>
  <si>
    <t>5 AHB ASM+112 ASH</t>
  </si>
  <si>
    <t xml:space="preserve">Yenimahalle Aile Sağlığı Merkezi </t>
  </si>
  <si>
    <t xml:space="preserve">Hasköy Aile Sağlığı Merkezi </t>
  </si>
  <si>
    <t>17 Nolu Aile Sağlığı Merkezi</t>
  </si>
  <si>
    <t>18 Nolu Aile Sağlığı Merkezi</t>
  </si>
  <si>
    <t>Yolboyu Aile Sağlığı Merkezi</t>
  </si>
  <si>
    <t xml:space="preserve">Diyarbakır-Sur </t>
  </si>
  <si>
    <t>Ahmetli Aile Sağlığı Merkezi</t>
  </si>
  <si>
    <t>Kalıcı Konutlar Aile Sağlğı Merkezi</t>
  </si>
  <si>
    <t>6 AHB ASM</t>
  </si>
  <si>
    <t>Baltaşı Aile Sağlığı Merkezi</t>
  </si>
  <si>
    <t>İzmir-Dikili</t>
  </si>
  <si>
    <t>4 Nolu Çandarlı Aile Sağlığı Merkezi</t>
  </si>
  <si>
    <t xml:space="preserve">Kastamonu-Merkez </t>
  </si>
  <si>
    <t>Yusufpaşa Aile Sağlığı Merkezi</t>
  </si>
  <si>
    <t>8 AHB ASM+112 ASH</t>
  </si>
  <si>
    <t>Akköprü Aile Sağlığı Merkezi</t>
  </si>
  <si>
    <t>Türkiye Halk Sağlığı Kurumu Serum ve Deney Hayvanları Laboratuvar Kampüsü Yapım İşi</t>
  </si>
  <si>
    <t xml:space="preserve">Kahramanmaraş-Afşin </t>
  </si>
  <si>
    <t>100 ytk.+10 Daireli Lojman 20.000 m2</t>
  </si>
  <si>
    <t>Bingöl-Yedisu</t>
  </si>
  <si>
    <t>TSM(T13)+ASM (2 AHB)+112 ASH</t>
  </si>
  <si>
    <t>9 Nolu Aile Sağlığı Merkezi+112 ASH</t>
  </si>
  <si>
    <t xml:space="preserve"> Aile Sağlığı Merkezi (8AHB)+ 112 ASHİ</t>
  </si>
  <si>
    <t>Çayyurt Aile Sağlığı Merkezi+Halk Sağlığı Lab.</t>
  </si>
  <si>
    <t>ASM (9 AHB)+ L2</t>
  </si>
  <si>
    <t>Sinop- Dikmen</t>
  </si>
  <si>
    <t>Palyatif+TRSM+Diş Protez Merkezi (9000 m2)</t>
  </si>
  <si>
    <t>400 yatak (80.000 m2)</t>
  </si>
  <si>
    <t>Narlı Aile Sağlığı Merkezi</t>
  </si>
  <si>
    <t>5 Nisan Aile Sağlığı Merkezi+Toplum Sağlığı Merkezi</t>
  </si>
  <si>
    <t>İstanbul-Pendik</t>
  </si>
  <si>
    <t xml:space="preserve">Pendik (Kartal) Devlet Hastanesi </t>
  </si>
  <si>
    <t xml:space="preserve">İzmir -Dikili </t>
  </si>
  <si>
    <t>75 ünit ADSM (12.500 m2)</t>
  </si>
  <si>
    <t>Yalova-Merkez</t>
  </si>
  <si>
    <t>8 AHB+ T3</t>
  </si>
  <si>
    <t>8 AHB+T9</t>
  </si>
  <si>
    <t>Muhtelif ( 7.000 m2)</t>
  </si>
  <si>
    <t>Taban Sağlık Evi+Lojmanlı</t>
  </si>
  <si>
    <t>Sağlık Evi+Lojmanlı</t>
  </si>
  <si>
    <t xml:space="preserve">Çanakkale-Lapseki </t>
  </si>
  <si>
    <t>Şevketiye Sağlık Evi</t>
  </si>
  <si>
    <t>SYM+ASM (4 AHB)</t>
  </si>
  <si>
    <t xml:space="preserve"> Aile Sağlığı Merkezi+Sağlıklı Yaşam Merkezi</t>
  </si>
  <si>
    <t>(T10+8 AHB)+112</t>
  </si>
  <si>
    <t>Mardin-Yeşilli</t>
  </si>
  <si>
    <t>(T12+3 AHB)</t>
  </si>
  <si>
    <t>Çona Aile Sağlığı Merkezi</t>
  </si>
  <si>
    <t>Horozköy Aile Sağlığı Merkezi+112 ASH</t>
  </si>
  <si>
    <t>10 yatak (2721 m2)</t>
  </si>
  <si>
    <t>8 Daireli Lojman (720 m2)</t>
  </si>
  <si>
    <t>2 Hekimlik ASM+Lojman</t>
  </si>
  <si>
    <t>50 Yataklı (9500 m2)</t>
  </si>
  <si>
    <t>Kilis-Polateli</t>
  </si>
  <si>
    <t>Bahçeşehir</t>
  </si>
  <si>
    <t>Hakan Yıldırım Sağlıklı Yaşam Merkezi+112 ASH</t>
  </si>
  <si>
    <t>Akçaabat Sağlıklı Yaşam Merkezi+112 ASH</t>
  </si>
  <si>
    <t>Pınar</t>
  </si>
  <si>
    <t>Güzelyalı Aile Sağlığı Merkezi</t>
  </si>
  <si>
    <t>İrtah</t>
  </si>
  <si>
    <t>Yeşilyurt</t>
  </si>
  <si>
    <t>Mersin-Toroslar</t>
  </si>
  <si>
    <t>Ordu-Merkez</t>
  </si>
  <si>
    <t>Akyazı Aile Sağlığı Merkezi</t>
  </si>
  <si>
    <t>112 Komuta Kontrol Merkezi</t>
  </si>
  <si>
    <t>Burdur-Altınyayla</t>
  </si>
  <si>
    <t>Altınçevre Aile Sağlığı Merkezi</t>
  </si>
  <si>
    <t>Arapçitliği Aile Sağlığı Merkezi+112 ASH</t>
  </si>
  <si>
    <t>3 AHB+112 ASH</t>
  </si>
  <si>
    <t>8 AHB+ 112 ASH (200 m2)</t>
  </si>
  <si>
    <t xml:space="preserve">Şanlıurfa-Halfeti </t>
  </si>
  <si>
    <t>Bayır</t>
  </si>
  <si>
    <t>Aşağı ekinci köyü</t>
  </si>
  <si>
    <t>Merkez Serinyol</t>
  </si>
  <si>
    <t>Karataş</t>
  </si>
  <si>
    <t>6 AHB ASM+112 ASHİ</t>
  </si>
  <si>
    <t>Güzelburç Aile Sağlığı Merkezi</t>
  </si>
  <si>
    <t>Kuzeytepe Aile Sağlığı Merkezi</t>
  </si>
  <si>
    <t>Demirköprü Aile Sağlığı Merkezi</t>
  </si>
  <si>
    <t>3 AHB ASM+112 ASHİ</t>
  </si>
  <si>
    <t>Konacık Aile Sağlığı Merkezi</t>
  </si>
  <si>
    <t>Kurtuluş 3 Nolu Aile Sağlığı Merkezi</t>
  </si>
  <si>
    <t xml:space="preserve">Gaziantep-İslahiye </t>
  </si>
  <si>
    <t>Cevdetpaşa Aile Sağlığı Merkezi</t>
  </si>
  <si>
    <t>6 AHB ASM+ 112 ASHİ</t>
  </si>
  <si>
    <t xml:space="preserve">Gaziantep-Şehitkamil </t>
  </si>
  <si>
    <t>Fidanlık</t>
  </si>
  <si>
    <t>Menderes</t>
  </si>
  <si>
    <t>Kurbanbaba</t>
  </si>
  <si>
    <t>6 AHB</t>
  </si>
  <si>
    <t xml:space="preserve"> MEVLANA ASM+112 ASH (8 AHB) </t>
  </si>
  <si>
    <t>10 yatak (2800 m2)+112 ASH</t>
  </si>
  <si>
    <t>Aile Sağlığı Merkezi+Halk Sağlığı Laboratuarı+112 ASH</t>
  </si>
  <si>
    <t>4 Hekimlik ASM+HSL + 112 ASH</t>
  </si>
  <si>
    <t>T10+9 AHB+112 ASH</t>
  </si>
  <si>
    <t>Kızılırmak Aile Sağlığı Merkezi+Sağlıklı Yaşam Merkezi+112 ASH</t>
  </si>
  <si>
    <t>9 Hekimlik ASM+112 ASH+Sağlıklı Yaşam Merkezi</t>
  </si>
  <si>
    <t>2017 SONUNA KADAR</t>
  </si>
  <si>
    <t>2017 YATIRIMI</t>
  </si>
  <si>
    <t>2018-2018</t>
  </si>
  <si>
    <t>8 Hekimlik ASM+TSM</t>
  </si>
  <si>
    <t xml:space="preserve">10 yatak (2500 m2) </t>
  </si>
  <si>
    <t>2018-2020</t>
  </si>
  <si>
    <t xml:space="preserve">15 yatak (3000 m2) </t>
  </si>
  <si>
    <t xml:space="preserve">Giresun-Çamoluk </t>
  </si>
  <si>
    <t>Gaziantep-Yavuzeli</t>
  </si>
  <si>
    <t>20 yatak (4000 m2)</t>
  </si>
  <si>
    <t>Hatay-Belen</t>
  </si>
  <si>
    <t>5 yatak (1000 m2)</t>
  </si>
  <si>
    <t>Isparta-Keçiborlu</t>
  </si>
  <si>
    <t>Malatya-Yazıhan</t>
  </si>
  <si>
    <t>Tokat-Sulusaray</t>
  </si>
  <si>
    <t>Van-Saray</t>
  </si>
  <si>
    <t>2009-2020</t>
  </si>
  <si>
    <t>Kamu Hastaneleri Genel Müdürlüğü</t>
  </si>
  <si>
    <t>Fizik Tedavi ve Rehabilitasyon Merkezi</t>
  </si>
  <si>
    <t>Zonguldak-Kilimli</t>
  </si>
  <si>
    <t>İstanbul-Beyoğlu</t>
  </si>
  <si>
    <t>Göz Hastalıkları Hastanesi</t>
  </si>
  <si>
    <t>200 yatak (40.000 m2)</t>
  </si>
  <si>
    <t>Gazi Devlet Hastanesi</t>
  </si>
  <si>
    <t>400 ytk.+35 ünit (80.000 m2)</t>
  </si>
  <si>
    <t>1991-2020</t>
  </si>
  <si>
    <t>İstanbul</t>
  </si>
  <si>
    <t>Süreyyapaşa Göğ.Hast.Cer.Eğt.Arşt.Hastanesi</t>
  </si>
  <si>
    <t>50 ünit (8000 m2)</t>
  </si>
  <si>
    <t>7 No'lu 112 Acil Sağlık İstasyonu</t>
  </si>
  <si>
    <t>Anıtkaya 112 Acil Sağlık İstasyonu+1 Hek.ASM</t>
  </si>
  <si>
    <t>112 ASH (500 m2)+ ASM 1 AHB</t>
  </si>
  <si>
    <t>Düzağaç 112 Acil Sağlık İstasyonu+2 Hek.ASM</t>
  </si>
  <si>
    <t>112 ASH (600 m2)+ ASM 2 AHB</t>
  </si>
  <si>
    <t>Güzeloba 8 Nolu 112 Acil Sağlık İstasyonu+Aile Sağlığı Merkezi</t>
  </si>
  <si>
    <t>112 ASH + 9 AHB</t>
  </si>
  <si>
    <t>112 ASH + 4 AHB</t>
  </si>
  <si>
    <t>Sütçüler 112 Acil Sağlık İstasyonu+ ASM 9 AHB</t>
  </si>
  <si>
    <t>Sarılar 112 Acil Sağlık İstasyonu + ASM 9 AHB</t>
  </si>
  <si>
    <t>TSM</t>
  </si>
  <si>
    <t>Cumhuriyet 112 Acil Sağlık İstasyonu+ ASM 4 AHB</t>
  </si>
  <si>
    <t xml:space="preserve">Üçocak 112 Acil Sağlık İstasyonu+ASM+ Lojman </t>
  </si>
  <si>
    <t>112 ASH+ ASM 1 AHB+Lojman</t>
  </si>
  <si>
    <t>Elazığ-Maden</t>
  </si>
  <si>
    <t>Naldöken Sağlık evi +Lojman</t>
  </si>
  <si>
    <t>Sağlık evi+ Lojman</t>
  </si>
  <si>
    <t>Beyhan 112 Acil Sağlık İstasyonu+ 1 AHB</t>
  </si>
  <si>
    <t>112 ASH+ 1 AHB</t>
  </si>
  <si>
    <t>Narman 112 Acil Sağlık İstasyonu</t>
  </si>
  <si>
    <t>Horasan 112 Acil Sağlık İstasyonu</t>
  </si>
  <si>
    <t>Erzurum-Horasan</t>
  </si>
  <si>
    <t>Karaçoban 112 Acil Sağlık İstasyonu</t>
  </si>
  <si>
    <t>Erzurum-Karaçoban</t>
  </si>
  <si>
    <t>Pasinler 112 Acil Sağlık İstasyonu</t>
  </si>
  <si>
    <t>Aydınlar 112 Acil Sağlık İstasyonu</t>
  </si>
  <si>
    <t>Gülistan 112 Acil Sağlık İstasyonu + ASM 6 AHB</t>
  </si>
  <si>
    <t>112 ASH+ ASM 6 AHB</t>
  </si>
  <si>
    <t>Halıkent 112 Acil Sağlık İstasyonu + ASM 6 AHB</t>
  </si>
  <si>
    <t>5 Nolu Hızırbey 112 Acil Sağlık İstasyonu</t>
  </si>
  <si>
    <t xml:space="preserve">Ulvikale 112 Acil Sağlık İstasyonu+ ASM +TSM </t>
  </si>
  <si>
    <t>112 ASH+ ASM+TSM (6 AHB)</t>
  </si>
  <si>
    <t>Gebeli 112 Acil Sağlık İstasyonu+ ASM 3 AHB</t>
  </si>
  <si>
    <t>112 ASH+ ASM 3 AHB</t>
  </si>
  <si>
    <t>112 ASH+ ASM 2 AHB</t>
  </si>
  <si>
    <t>Celal 112 Acil Sağlık İstasyonu+ ASM 9 AHB</t>
  </si>
  <si>
    <t>112 ASH + 9 ASM AHB</t>
  </si>
  <si>
    <t>Adana-Karaisalı</t>
  </si>
  <si>
    <t>Selampınar Aile Sağlığı Merkezi</t>
  </si>
  <si>
    <t>Kurtkulağı Aile Sağlığı Merkezi</t>
  </si>
  <si>
    <t xml:space="preserve">Adana-Ceyhan </t>
  </si>
  <si>
    <t>2 AHB</t>
  </si>
  <si>
    <t>15 Nolu Aile Sağlığı Merkezi+112 ASH</t>
  </si>
  <si>
    <t>ASM 5AHB+112 ASH</t>
  </si>
  <si>
    <t>3AHB+ 112 ASH</t>
  </si>
  <si>
    <t>4 No.lu Aile Sağlığı Merkezi+112 ASH</t>
  </si>
  <si>
    <t>Toplum Sağlığı Merkezi + Aile Sağlığı Merkezi+112 ASH</t>
  </si>
  <si>
    <t>Toplum Sağlığı Merkezi+Aile Sağlığı Merkezi+112 ASHİ</t>
  </si>
  <si>
    <t>T10+112 ASHİ+3 AHB</t>
  </si>
  <si>
    <t>Çalkaya Toplum Sağlığı Merkezi+112 ASH+Aile Sağlığı Merkezi</t>
  </si>
  <si>
    <t>T9+112 ASH+6 AHB</t>
  </si>
  <si>
    <t>Toplum Sağlığı Merkezi+Sağlıklı Yaşam Merkezi+112 ASH</t>
  </si>
  <si>
    <t xml:space="preserve">Aydın-Nazilli </t>
  </si>
  <si>
    <t>Bağarası 112 ASH İstasyon Binası</t>
  </si>
  <si>
    <t>Sarıgöl Aile Sağlığı Merkezi+112 ASM</t>
  </si>
  <si>
    <t>1AHB+112 ASH</t>
  </si>
  <si>
    <t>Bursa-Karacabey</t>
  </si>
  <si>
    <t>Bucak 1 Nolu Aile Sağlığı Merkezi</t>
  </si>
  <si>
    <t xml:space="preserve">7 AHB ASM </t>
  </si>
  <si>
    <t>Karesi Sağlıklı Yaşam Merkezi+Toplum Sağlığı Merkezi++112 ASH</t>
  </si>
  <si>
    <t>Balıkesir-Manyas</t>
  </si>
  <si>
    <t>T7+ASM (4AHB)</t>
  </si>
  <si>
    <t>1AHB+Lojman</t>
  </si>
  <si>
    <t>Kemer 1 Nolu Aile Sağlığı Merkezi</t>
  </si>
  <si>
    <t>Balıklıçeşme Köyü Aile Sağlığı Merkezi</t>
  </si>
  <si>
    <t>Sağlık Müdürlüğü Binası+Halk Sağlığı Müdürlüğü+Halk Sağlığı Laboratuarı+VSD+KETEM+Genel Sekreterlik+SYM (14.352 m2)</t>
  </si>
  <si>
    <t>2014-2020</t>
  </si>
  <si>
    <t>Hankendi Aile Sağlığı Merkezi</t>
  </si>
  <si>
    <t>Abdullahpaşa Aile Sağlığı Merkezi+112 Acil Sağlık İstasyonu</t>
  </si>
  <si>
    <t>3 AHB+112 ASHİ</t>
  </si>
  <si>
    <t>Toplum Sağlığı Merkezi+ASM+112 ASHİ</t>
  </si>
  <si>
    <t>Gümüşhane-Kelkit</t>
  </si>
  <si>
    <t>T10+9AHB+112 ASHİ</t>
  </si>
  <si>
    <t>Yenimahalle  Aile Sağlığı Merkezi+112 ASH</t>
  </si>
  <si>
    <t>Kırbağı 10 Nolu Aile Sağlığı Merkezi</t>
  </si>
  <si>
    <t>Babaeski Toplum Sağlığı Merkezi ve Aile Sağlığı Merkezi+112 ASHİ</t>
  </si>
  <si>
    <t>T10+6AHB+112 ASHİ</t>
  </si>
  <si>
    <t>Halk Sağlığı Müdürlüğü+Halk Sağlığı Laboratuarı</t>
  </si>
  <si>
    <t>Alibeyhüyüğü Aile Sağlığı Merkezi</t>
  </si>
  <si>
    <t xml:space="preserve">Konya-Çumra </t>
  </si>
  <si>
    <t>Akmağara Sağlık Evi</t>
  </si>
  <si>
    <t>TSM+10 AHB+112 ASHİ</t>
  </si>
  <si>
    <t>Sağlıklı Yaşam Merkezi+112 ASHİ</t>
  </si>
  <si>
    <t>SYM+112 ASHİ</t>
  </si>
  <si>
    <t>Erdemli Toplum Sağlığı Merkezi+Aile Sağlığı Merkezi+112 ASHİ</t>
  </si>
  <si>
    <t>Aile Sağlığı Merkezi+</t>
  </si>
  <si>
    <t>SYM+Toplum Sağlığı Merkezi+112 ASH</t>
  </si>
  <si>
    <t>Aile Sağlığı Merkezi+Toplum Sağlığı Merkezi+112 ASH+6 Daireli Lojman</t>
  </si>
  <si>
    <t>6 Hekimlik ASM+TSM+112 ASH+Lojman</t>
  </si>
  <si>
    <t>Toplum Sağlığı Merkezi+Aile Sağlığı Merkezi+112 ASH+6 Daireli Lojman</t>
  </si>
  <si>
    <t>TSM (T11)+6 AHB+112 ASH+Lojman</t>
  </si>
  <si>
    <t>Toplum Sağlığı Merkezi+1 Nolu Aile Sağlığı Merkezi+112 ASHİ</t>
  </si>
  <si>
    <t>Fuat Zilelioğlu Aile Sağlığı Merkezi+Sağlıklı Yaşam Merkezi+Halk Sağlığı Laboratuvarı+112 ASHİ</t>
  </si>
  <si>
    <t>ASM+SYM+HSL+112 ASHİ</t>
  </si>
  <si>
    <t>Kapuzbaşı Sağlık Evi</t>
  </si>
  <si>
    <t>Sağlıklı Yaşam Merkezi+Toplum Sağlığı Merkezi+İlçe Sağlık Müdürlüğü</t>
  </si>
  <si>
    <t xml:space="preserve">SYM+TSM+İlçe Sağlık Müd. </t>
  </si>
  <si>
    <t>2008-2020</t>
  </si>
  <si>
    <t>250 ytk. (50.000 m2)</t>
  </si>
  <si>
    <t>Dikilitaş 112 ASH+ASM (9 AHB)</t>
  </si>
  <si>
    <t>112 Acil Sağlık İstasyonu+Entgre Hast.Ek Bina</t>
  </si>
  <si>
    <t>112 ASH (200 m2)+Entegre Ek Bina</t>
  </si>
  <si>
    <t>Kaymaz 112 Acil Sağlık İstasyonu+Aile Sağlığı Merkezi</t>
  </si>
  <si>
    <t>112 ASH + ASM (1 AHB)</t>
  </si>
  <si>
    <t>112 ASH+TSM+ASM</t>
  </si>
  <si>
    <t>112 ASH+TSM(T13)+ASM (1AHB)</t>
  </si>
  <si>
    <t>Şirintepe 112 ASH+ Aile Sağlığı Merkezi+Sağlıklı Yaşam Merkezi</t>
  </si>
  <si>
    <t>112 ASH+ ASM (9AHB)+ SYM</t>
  </si>
  <si>
    <t>Camili Aile Sağlığı Merkezi+112 KKM+Başhekimlik</t>
  </si>
  <si>
    <t>112 ASH+ASM (9 AHB)</t>
  </si>
  <si>
    <t>112 ASH+TSM (T10)+ASM (8AHB)</t>
  </si>
  <si>
    <t>112 ASH+TSM (T11)+ASM (8AHB)</t>
  </si>
  <si>
    <t>Kahta Toplum ve Ruh Sağlığı Merkezi</t>
  </si>
  <si>
    <t>TRSM</t>
  </si>
  <si>
    <t xml:space="preserve">9 AHB </t>
  </si>
  <si>
    <t>Elazığ-Palu Kovancılar</t>
  </si>
  <si>
    <t>Çayyolu 2 Uydukent Aile Sağlığı Merkezi+Sağlıklı Yaşam Merkezi</t>
  </si>
  <si>
    <t>5 AHB+SYM</t>
  </si>
  <si>
    <t>Yamaçlı Aile Sağlığı Merkezi</t>
  </si>
  <si>
    <t>Bitlis-Merkez</t>
  </si>
  <si>
    <t>9 AHB+112 ASHİ</t>
  </si>
  <si>
    <t>112 ASHİ</t>
  </si>
  <si>
    <t>Balıkesir-Ayvalık</t>
  </si>
  <si>
    <t>3-4 AHB</t>
  </si>
  <si>
    <t>Bitlis-Hizan</t>
  </si>
  <si>
    <t>Aile Sağlığı Merkezi+112 Acil Sağlık İstasyonu</t>
  </si>
  <si>
    <t>Bitlis-Tatvan</t>
  </si>
  <si>
    <t>Bursa-Gürsu</t>
  </si>
  <si>
    <t>Acil Lojistik Binası</t>
  </si>
  <si>
    <t>ALB</t>
  </si>
  <si>
    <t>ASM+112 ASHİ</t>
  </si>
  <si>
    <t>Uluköy Sağlık Evi</t>
  </si>
  <si>
    <t>8 AHB+112 ASHİ</t>
  </si>
  <si>
    <t>4 Nolu Aile Sağlığı Merkezi+112 Acil Sağlık İstasyonu</t>
  </si>
  <si>
    <t>Çıksorut Aile Sağlığı Merkezi+112 Acil Sağlık İstasyonu</t>
  </si>
  <si>
    <t>Şehit Dr. Mehmet Niziplioğlu Aile Sağlığı Merkezi+112 Acil Sağlık İstasyonu</t>
  </si>
  <si>
    <t>Gaziantep-İslahiye</t>
  </si>
  <si>
    <t>Merkez 1 Nolu Aile Sağlığı Merkezi+Toplum Sağlığı Merkezi+112 Acil Sağlık İstasyonu</t>
  </si>
  <si>
    <t>6 AHB+TSM+112 ASHİ</t>
  </si>
  <si>
    <t>Gaziantep-Nurdağı</t>
  </si>
  <si>
    <t>Giresun-Tirebolu</t>
  </si>
  <si>
    <t>Armutdüzü Sağlık Evi</t>
  </si>
  <si>
    <t>İlçe Sağlık Müdürlüğü+Sağlıklı Yaşam Merkezi+Aile Sağlığı Merkezi</t>
  </si>
  <si>
    <t>İSM+SYM+6 AHB</t>
  </si>
  <si>
    <t>Davraz 112 Acil Sağlık İstasyonu</t>
  </si>
  <si>
    <t>İstanbul-Şişli</t>
  </si>
  <si>
    <t>SK</t>
  </si>
  <si>
    <t>İstanbul-Arnavutköy</t>
  </si>
  <si>
    <t>Kahramanmaraş-Dulkadiroğlu</t>
  </si>
  <si>
    <t>10 AHB+SYM+112 ASHİ</t>
  </si>
  <si>
    <t>Aile Sağlığı Merkezi+Sağlıklı Yaşam Merkezi+112 Acil Sağlık İstasyonu</t>
  </si>
  <si>
    <t>Narlı 112 Acil Sağlık İstasyonu</t>
  </si>
  <si>
    <t>Sağlıklı Yaşam Merkezi+Aile Sağlığı Merkezi+112 Acil Sağlık İstasyonu</t>
  </si>
  <si>
    <t>SYM+8 AHB+112 ASHİ</t>
  </si>
  <si>
    <t>Santral Aile Sağlığı Merkezi</t>
  </si>
  <si>
    <t>Sağlık Kompleksi (ADSM+Toplum Sağlığı Merkezi+İlçe Sağlık Müdürlüğü+Sağlıklı Yaşam Merkezi+112 Acil Sağlık İstasyonu+Semt Polikliniği)</t>
  </si>
  <si>
    <t>Konya-Derbent</t>
  </si>
  <si>
    <t>Mersin-Akdeniz</t>
  </si>
  <si>
    <t>Yeni Taşkent Aile Sağlığı Merkezi</t>
  </si>
  <si>
    <t>5 AHB</t>
  </si>
  <si>
    <t>Patlangıç 14 Nolu Aile Sağlığı Merkezi+Sağlıklı Yaşam Merkezi</t>
  </si>
  <si>
    <t>9 AHB+SYM</t>
  </si>
  <si>
    <t>Bekdik Aile Sağlığı Merkezi</t>
  </si>
  <si>
    <t>Ordu-Altınordu</t>
  </si>
  <si>
    <t>Uzunisa Aile Sağlığı Merkezi</t>
  </si>
  <si>
    <t>Ordu-Fatsa</t>
  </si>
  <si>
    <t>Bolaman Aile Sağlığı Merkezi+112 Acil Sağlık İstasyonu</t>
  </si>
  <si>
    <t>1-2 AHB+112 ASHİ</t>
  </si>
  <si>
    <t>Yalıköy Aile Sağlığı Merkezi</t>
  </si>
  <si>
    <t>1-2 AHB</t>
  </si>
  <si>
    <t>Aydoğan Aile Sağlığı Merkezi+112 Acil Sağlık İstasyonu</t>
  </si>
  <si>
    <t>Güzelyurt Aile Sağlığı Merkezi</t>
  </si>
  <si>
    <t>Ordu-Perşembe</t>
  </si>
  <si>
    <t>Medreseönü Aile Sağlığı Merkezi+112 Acil Sağlık İstasyonu</t>
  </si>
  <si>
    <t>Ordu-İkizce</t>
  </si>
  <si>
    <t>4 AHB+112 ASHİ</t>
  </si>
  <si>
    <t>Sağlıklı Yaşam Merkezi+112 Acil Sağlık İstasyonu</t>
  </si>
  <si>
    <t>Yoğunoluk Aile Sağlığı Merkezi+112 Acil Sağlık İstasyonu</t>
  </si>
  <si>
    <t>7 adet prefabrik 112 Acil Sağlık İstasyonu+14 adet Konteyner Mobil Sağlık İstasyonu)</t>
  </si>
  <si>
    <t>2 AHB+3 Ekipli A2 Tipi ASHİ</t>
  </si>
  <si>
    <t>Sinop-Gerze</t>
  </si>
  <si>
    <t>Yenikent Sağlık Evi Lojamnlı</t>
  </si>
  <si>
    <t>6AHB+112 KKM+Başhekimlik (4400 m2)</t>
  </si>
  <si>
    <t>Yağızlar</t>
  </si>
  <si>
    <t>Adana-Sarıçam</t>
  </si>
  <si>
    <t>900 ytk. (180.000 m2)</t>
  </si>
  <si>
    <t>Mermer 112 Acil Sağlık İstasyonu+Lojmanlı Aile Sağlığı Merkezi</t>
  </si>
  <si>
    <t>112 ASHİ+Lojmanlı 3 AHB</t>
  </si>
  <si>
    <t>Selman 112 Acil Sağlık İstasyonu+Lojmanlı Aile Sağlığı Merkezi</t>
  </si>
  <si>
    <t>112 ASHİ+Lojmanlı 4 AHB</t>
  </si>
  <si>
    <t>Döver 112 Acil Sağlık İstasyonu+Lojmanlı Aile Sağlığı Merkezi</t>
  </si>
  <si>
    <t>Yeniköy 112 Acil Sağlık İstasyonu+Lojmanlı Aile Sağlığı Merkezi</t>
  </si>
  <si>
    <t>Yukarı Salat 112 Acil Sağlık İstasyonu+Lojmanlı Aile Sağlığı Merkezi</t>
  </si>
  <si>
    <t>112 ASHİ+Lojmanlı 2 AHB</t>
  </si>
  <si>
    <t>Bağıvar 112 Acil Sağlık İstasyonu+Lojmanlı Aile Sağlığı Merkezi</t>
  </si>
  <si>
    <t>112 ASHİ+Lojmanlı 6 AHB</t>
  </si>
  <si>
    <t>Karaçalı 112 Acil Sağlık İstasyonu+Lojmanlı Aile Sağlığı Merkezi</t>
  </si>
  <si>
    <t>112 ASHİ+Lojmanlı 7 AHB</t>
  </si>
  <si>
    <t>Ayvalıpınar Aile Sağlığı Merkezi+112 Acil Sağlık İstasyonu</t>
  </si>
  <si>
    <t>2 AHB+112 ASHİ</t>
  </si>
  <si>
    <t>Çerikli Aile Sağlığı Merkezi+112 Acil Sağlık İsteasyonu</t>
  </si>
  <si>
    <t>2-3 AHB+112 ASH (200 m2)</t>
  </si>
  <si>
    <t xml:space="preserve"> Toplum Sağlığı Merkezi+26 Nolu Aile Sağlığı Merkezi+112 ASHİ</t>
  </si>
  <si>
    <t>T12+5AHB+112 ASHİ</t>
  </si>
  <si>
    <t>Konya-Cihanbeyli</t>
  </si>
  <si>
    <t>Yeniceoba Aile Sağlığı Merkezi</t>
  </si>
  <si>
    <t>Erzincan-Kemah</t>
  </si>
  <si>
    <t>Karaman Ermenek</t>
  </si>
  <si>
    <t>Afyonkarahisar-Çobanlar</t>
  </si>
  <si>
    <t>Entegre İlçe Hastanesi+İlçe Sağlık+112 ASH</t>
  </si>
  <si>
    <t>Aydın-Koçarlı</t>
  </si>
  <si>
    <t>Aydın-Karacasu</t>
  </si>
  <si>
    <t>Balıkesir-Marmara</t>
  </si>
  <si>
    <t>150 yatak  (30.000 m2)</t>
  </si>
  <si>
    <t>Erzincan-Otlukbeli</t>
  </si>
  <si>
    <t>Ek Bina 50 ytk. (10.000 m2)</t>
  </si>
  <si>
    <t xml:space="preserve">İzmir-Bergama </t>
  </si>
  <si>
    <t>Kayseri-Akkışla</t>
  </si>
  <si>
    <t xml:space="preserve">Muş-Malazgirt </t>
  </si>
  <si>
    <t>Samsun-Salıpazarı</t>
  </si>
  <si>
    <t>19 Mayıs Devlet Hastanesi</t>
  </si>
  <si>
    <t>10 yatak+İlçe SM+6 AHB+112 ASHİ (2000 m2)</t>
  </si>
  <si>
    <t>Yeşil Mezraa Mevkii 112 Acil Sağlık İstasyonu</t>
  </si>
  <si>
    <t>TSM+5-6 ASM+112 ASHİ</t>
  </si>
  <si>
    <t>Toplum Sağlığı Merkezi+5-6 Hekimlik Aile Sağlığı Merkezi+112 ASHİ</t>
  </si>
  <si>
    <t>2-3 Hekimlik Aile Sağlığı Merkezi+112 ASHİ</t>
  </si>
  <si>
    <t>2-3 AHB+112 ASHİ</t>
  </si>
  <si>
    <t>Sağlıklı Yaşam Merkezi+112 Acil Sağlık Hizmetleri İstasyonu</t>
  </si>
  <si>
    <t>Ağız ve Diş Sağlığı Merkezi+Toplum Sağlığı Merkezi+112 ASHİ</t>
  </si>
  <si>
    <t>5-6 Hekimlik ASM+TSM (T11)+112 ASH</t>
  </si>
  <si>
    <t>25 yatak (6500 m2)+Lojman (20 Daire)</t>
  </si>
  <si>
    <t>Narince Aile Sağlığı Merkezi+112 ASH</t>
  </si>
  <si>
    <t>112 Acil Sağlık İstasyonu+6 Hekimlik ASM</t>
  </si>
  <si>
    <t>112 ASH (200 m2)+ASM (6 AHB)</t>
  </si>
  <si>
    <t xml:space="preserve"> Sağlıklı Hayat Merkezi +Taşmescid Aile Sağlığı Merkezi.+ 112 ASHİ</t>
  </si>
  <si>
    <t>Ünür Köyü Sağlık Evi (Lojmanlı)+112 Acil Sağlık İstasyonu</t>
  </si>
  <si>
    <t>SE+112 ASHİ</t>
  </si>
  <si>
    <t>SHM+7 AHB+112 ASHİ</t>
  </si>
  <si>
    <t>TSM+3 AHB+112 ASHİ</t>
  </si>
  <si>
    <t>Aksu Aile Sağlığı Merkezi +İlçe Sağlık Müdürlüğü+112 ASHİ+112 Komuta Kontrol Merkezi+112 Baştabipliği</t>
  </si>
  <si>
    <t>7 AHB+İSM+112 ASHİ+112 KKM+112 Baştabipliği</t>
  </si>
  <si>
    <t>Adana-Tufanbeyli</t>
  </si>
  <si>
    <t>TSM+ASM+112 ASHİ</t>
  </si>
  <si>
    <t>Toplum Sağlığı Merkezi+Aile Sağlığı Merkezi+112 Acil Sağlık Hizmetleri İstasyonu</t>
  </si>
  <si>
    <t>50 ytk.( 10.000 m2)</t>
  </si>
  <si>
    <t>Dörtyol Devlet Hastanesi</t>
  </si>
  <si>
    <t>Ek Bina (100 ytk.Palyatif Bakım Mrk, Kapalı 
Psikiyatri Kliniği, FTR, TRSM,Nükleer Tıp (22.000 m2)</t>
  </si>
  <si>
    <t>Ek Bina 25 ytk. (5000 m2)</t>
  </si>
  <si>
    <t>Samsun-Alaçam-Yakakent</t>
  </si>
  <si>
    <t>40 ytk. (8000 m2)</t>
  </si>
  <si>
    <t>15 ytk. (3000 m2)</t>
  </si>
  <si>
    <t>Entegre İlçe Hastanesi+İlçe Sağlık Müdürlüğü+Aile Sağlığı Merkezi+112 ASH</t>
  </si>
  <si>
    <t xml:space="preserve">SB                    </t>
  </si>
  <si>
    <t>Ağız ve Diş Sağlığı Merkezi+TSM+ASM+İl Ambulans Serv. Bşh.+İlk Yrd. Eğ. Mrk. ve 20 ytk.gebe izl.</t>
  </si>
  <si>
    <t>Entegre İlçe Hastanesi+112 ASHİ+Lojman</t>
  </si>
  <si>
    <t>5 yatak (1000 m2)+112 ASHİ+Lojman</t>
  </si>
  <si>
    <t>Telçeker Aile Sağlığı Merkezi</t>
  </si>
  <si>
    <t>Ankara-Kızılcahamam</t>
  </si>
  <si>
    <t>Yenice Mah. 1 Nolu Aile Sağlığı Merkezi</t>
  </si>
  <si>
    <t>Çeltikçi Aile Sağlığı Merkezi</t>
  </si>
  <si>
    <t>Devlet Hastanesi+30 Ünit ADSM</t>
  </si>
  <si>
    <t>Manisa-Ahmetli</t>
  </si>
  <si>
    <t>19 Mayıs Aile Sağlığı Merkezi</t>
  </si>
  <si>
    <t>Sinop-Erfelek</t>
  </si>
  <si>
    <t>Entegre İlçe Hastanesi+TSM+112 ASH</t>
  </si>
  <si>
    <t>5 yatak(1000 m2)+TSM+112 ASH</t>
  </si>
  <si>
    <t>SHM</t>
  </si>
  <si>
    <t xml:space="preserve">TOKİ Sağlıklı Hayat Merkezi </t>
  </si>
  <si>
    <t>2017-2020</t>
  </si>
  <si>
    <t>2016-2020</t>
  </si>
  <si>
    <t>2015-2020</t>
  </si>
  <si>
    <t>2013-2020</t>
  </si>
  <si>
    <t>2010-2018</t>
  </si>
  <si>
    <t>Ek Bina 500 ytk. (92.500 m2)</t>
  </si>
  <si>
    <t>500 ytk. (100.000 m2)</t>
  </si>
  <si>
    <t>Ruh Sağlığı Hastalıkları Hastanesi+Yüksek Güv. Adli Psk. Hast.</t>
  </si>
  <si>
    <t>300 ytk (200 ytk  RSH+100 ytk YGAP) (60.000 m2)</t>
  </si>
  <si>
    <t>2007-2018</t>
  </si>
  <si>
    <t>20 Ünit ADSM-ASM-TSM-TRSM-FTR-Halk Sağ. Lab.(9250 m2)</t>
  </si>
  <si>
    <t>2011-2019</t>
  </si>
  <si>
    <t>30 ünit (7500 m2)</t>
  </si>
  <si>
    <t>20 ünit (4000 m2)</t>
  </si>
  <si>
    <t>75 yatak (15000 m2)</t>
  </si>
  <si>
    <t>50 ytk.+112 ASHİ (12.429 m2)</t>
  </si>
  <si>
    <t>Ek Bina 50 yatak (10.000 m2)</t>
  </si>
  <si>
    <t>75 ytk.(20.186 m2)</t>
  </si>
  <si>
    <t>75 ytk. (20.000 m2)TSM+ASM+112+İlçe Sağlık M.</t>
  </si>
  <si>
    <t>50 yatak (10.205 m2)</t>
  </si>
  <si>
    <t>75 ytk.+112 ASH (15000 m2)</t>
  </si>
  <si>
    <t>75 yatak (17.772 m2)</t>
  </si>
  <si>
    <t>20 yatak (6410 m2)</t>
  </si>
  <si>
    <t>Ek Bina 50 yatak (12.610 m2)</t>
  </si>
  <si>
    <t>100 yatak (24.995 m2)</t>
  </si>
  <si>
    <t xml:space="preserve"> 30 yatak (6377 m2)</t>
  </si>
  <si>
    <t>2018-2019</t>
  </si>
  <si>
    <t>Doç.Dr.Mustafa Kalemli DH.Ek Bina</t>
  </si>
  <si>
    <t>Ek Bina 75 ytk. (18.000 m2)</t>
  </si>
  <si>
    <t>82.yıl Devlet Hastanesi</t>
  </si>
  <si>
    <t>Ek Bina 75 yatak  (18.000 m2)</t>
  </si>
  <si>
    <t>2012-2020</t>
  </si>
  <si>
    <t>1 Nolu Aile Sağlığı Merkezi+İlçe Sağlık Müdürlüğü</t>
  </si>
  <si>
    <t>8 Hekimlik ASM +İlçe SM</t>
  </si>
  <si>
    <t>FTR Ek Binası 20 yatak+10 Daireli Lojman (6000 m2)</t>
  </si>
  <si>
    <t>Konya-Tuzlukçu</t>
  </si>
  <si>
    <t>2006-2020</t>
  </si>
  <si>
    <t>75 yatak+10 Daireli Lojman (11.710 m2)</t>
  </si>
  <si>
    <t>75 yatak+10 Daireli Lojman (14.455 m2)</t>
  </si>
  <si>
    <t>Ek Bina (50 ytk.10.000 m2) + 112 ASHİ</t>
  </si>
  <si>
    <t>(50 Yatak) + 10 Daireli Lojman (10.000 m2)</t>
  </si>
  <si>
    <t>50 ytk. (10.000 m2) + 112 ASHİ</t>
  </si>
  <si>
    <t>Ek Bina 40 ytk. (7.000 m2)</t>
  </si>
  <si>
    <t xml:space="preserve"> 50 Ünit (8.900 m2)+ 2 Ekip 112 ASHİ</t>
  </si>
  <si>
    <t>60 Ünit (9.000 m2)</t>
  </si>
  <si>
    <t>25 ünit+ASM 7 AHB+2 Ekipli 112 ASHİ (10.000 m2)</t>
  </si>
  <si>
    <t>Ezinepazarı 112 Acil Sağlık İstasyonu</t>
  </si>
  <si>
    <t>1 Nolu 500 Evler Aile Sağlığı Merkezi+Toplum Sağlığı Merkezi+112 ASH</t>
  </si>
  <si>
    <t>6 Hekimlik ASM+TSM+112 ASHİ</t>
  </si>
  <si>
    <t>112 Acil Sağlık İstasyonu+ ASM 2 AHB</t>
  </si>
  <si>
    <t>300  ytk. (60.000 m2)</t>
  </si>
  <si>
    <t>Artvin-Kemalpaşa-Hopa</t>
  </si>
  <si>
    <t>Entegre İlçe Hastanesi+Aile Sağlığı Merkezi+İlçe Sağlık Müdürlüğü+112 ASHİ</t>
  </si>
  <si>
    <t>Adana-Karataş</t>
  </si>
  <si>
    <t>Afyonkarahisar-Başmakçı</t>
  </si>
  <si>
    <t>Haydarlı Entegre İlçe Hastanesi</t>
  </si>
  <si>
    <t xml:space="preserve">10 yatak (3500 m2) </t>
  </si>
  <si>
    <t>45 ünit (7500 m2)</t>
  </si>
  <si>
    <t>İzmir-Güzelbahçe</t>
  </si>
  <si>
    <t>Kastamonu-Küre</t>
  </si>
  <si>
    <t>Kastamonu-Abana</t>
  </si>
  <si>
    <t>Sivas-Hafik</t>
  </si>
  <si>
    <t>Sivas-Ulaş</t>
  </si>
  <si>
    <t>9AHB+TSM+112 ASH</t>
  </si>
  <si>
    <t>Kelaşan</t>
  </si>
  <si>
    <t>ASM+TSM+112 Acil Sağlık İstasyonu</t>
  </si>
  <si>
    <t>5-6 AHB+TSM+112 ASH (200 m2)</t>
  </si>
  <si>
    <t>Aile Sağlığı MerkeziToplum Sağlığı Merkezi+112 ASH</t>
  </si>
  <si>
    <t>8 Hekimlik ASM</t>
  </si>
  <si>
    <t>4 AHB+112 ASH</t>
  </si>
  <si>
    <t>Çaydurt Aile Sağlığı Merkezi+Lojman</t>
  </si>
  <si>
    <t>3AHB+Lojman</t>
  </si>
  <si>
    <t>Yukarı Soku Aile Sağlığı Merkezi+Lojman</t>
  </si>
  <si>
    <t>2AHB+Lojman</t>
  </si>
  <si>
    <t>Pazarköy Aile Sağlığı Merkezi +Lojman</t>
  </si>
  <si>
    <t>Gökçesu Aile Sağlığı Merkezi+112 ASH+Lojman</t>
  </si>
  <si>
    <t>1AHB+112 ASHİ+Lojman</t>
  </si>
  <si>
    <t>T6+SYM</t>
  </si>
  <si>
    <t>5-6 Hekimlik ASM+TSM</t>
  </si>
  <si>
    <t>2008-2019</t>
  </si>
  <si>
    <t>Gölbaşı Şenkaya Aile Sağlığı Merkezi</t>
  </si>
  <si>
    <t>Laboratuar (2000 m2)L1</t>
  </si>
  <si>
    <t>T10+4 AHB</t>
  </si>
  <si>
    <t>TSM (T11) + 8AHB+112 ASH</t>
  </si>
  <si>
    <t xml:space="preserve">İl Sağlık Müdürlüğü+Yancıkcı Şahin Aile Sağlığı Merkezi </t>
  </si>
  <si>
    <t>İl Sağ. Müd.+ASM 5 AHB</t>
  </si>
  <si>
    <t>Halk Sağlığı Laboratuvarı +Sağlıklı Hayat Merkezi+Kıyık Aile Sağlığı Merkezi</t>
  </si>
  <si>
    <t>HSL+SHM+ASM 9 AHB</t>
  </si>
  <si>
    <t>4 AHB ASM</t>
  </si>
  <si>
    <t>4AHB+112 ASH+T10</t>
  </si>
  <si>
    <t>8 Hekimlik ASM+TSM+112 ASH</t>
  </si>
  <si>
    <t>Afşin Aile Sağlığı Merkezi+Toplum Sağlığı Merkezi</t>
  </si>
  <si>
    <t>8 AHB+TSM</t>
  </si>
  <si>
    <t xml:space="preserve"> Ceyhan Taşburun Aile Sağlığı Merkezi</t>
  </si>
  <si>
    <t>Yenidoğan Aile Sağlığı Merkezi+Toplum Sağlığı Merkezi+112 ASH</t>
  </si>
  <si>
    <t>Kütahya-Yunusemre</t>
  </si>
  <si>
    <t>Edremit 9 Nolu Elmalı Aile Sağlığı Merkezi+112 ASH</t>
  </si>
  <si>
    <t>Toplum Sağlığı Merkezi+Aile Sağlığı Merkezi+VSD+112 Acil Sağlık Hizmetleri İstasyonu</t>
  </si>
  <si>
    <t>TSM (T3)+8AHB+VSD+112 ASHİ</t>
  </si>
  <si>
    <t>TSM (T9)+8AHB+112 ASH</t>
  </si>
  <si>
    <t>TSM +6AHB+112 ASHİ</t>
  </si>
  <si>
    <t xml:space="preserve">6 Hekimlik ASM (Lojmanlı) </t>
  </si>
  <si>
    <t>5 Hekimlik ASM (Lojmanlı)</t>
  </si>
  <si>
    <t>Cumhuriyet Toplum Sağlığı Merkezi +1 Nolu Aile Sağlığı Merkezi</t>
  </si>
  <si>
    <t>Çaldıran Aile Sağlığı Merkezi+Lojman</t>
  </si>
  <si>
    <t>3 Hekimlik ASM+Lojman</t>
  </si>
  <si>
    <t>4 Hekimlik ASM+TSM</t>
  </si>
  <si>
    <t>Adana Çukurova</t>
  </si>
  <si>
    <t>Cumhuriyet İSM+ ASM+112</t>
  </si>
  <si>
    <t>Adana İmamoğlu</t>
  </si>
  <si>
    <t>T8 +6 AHB</t>
  </si>
  <si>
    <t>Adana Kozan</t>
  </si>
  <si>
    <t>Adana Sarıçam</t>
  </si>
  <si>
    <t xml:space="preserve"> Balkar Balkar Aile Sağlığı Merkezi</t>
  </si>
  <si>
    <t>Adıyaman Gölbaşı</t>
  </si>
  <si>
    <t>Hürriyet 5 Nolu Aile Sağlığı Merkezi</t>
  </si>
  <si>
    <t>Adıyaman Kahta</t>
  </si>
  <si>
    <t>7 AHB</t>
  </si>
  <si>
    <t>Menderes  6 Nolu Aile Sağlığı Merkezi</t>
  </si>
  <si>
    <t>Fatih Fatih ASM</t>
  </si>
  <si>
    <t xml:space="preserve">Adıyaman Merkez       </t>
  </si>
  <si>
    <t>Alitaşı Alitaşı ASM</t>
  </si>
  <si>
    <t xml:space="preserve">Afyonkarahisar Merkez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</si>
  <si>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SYM/B</t>
  </si>
  <si>
    <t>Aksaray Merkez</t>
  </si>
  <si>
    <t>3 AHB</t>
  </si>
  <si>
    <t>Ankara Keçiören</t>
  </si>
  <si>
    <t>Maraşal Çakmak Mah. 9 NOLU ASM</t>
  </si>
  <si>
    <t>Ankara Sincan</t>
  </si>
  <si>
    <t>Pınarbaşı Mah. 85.Yıl Sancak ASM</t>
  </si>
  <si>
    <t>İstiklal Mah. Temelli ASM</t>
  </si>
  <si>
    <t>Tandoğan Mah. 4 Nolu Rasim Çetiner ASM</t>
  </si>
  <si>
    <t>Ulubatlı Hasan Mah. 2 Nolu ASM</t>
  </si>
  <si>
    <t>Ulubatlı Hasan Mah. sincan 15 nolu asm</t>
  </si>
  <si>
    <t>GOP Mah. Geçit sok. 5Nolu ASM</t>
  </si>
  <si>
    <t>Ahi Evran Mah. Ahi Evran ASM</t>
  </si>
  <si>
    <t>Akşemsettin Mah. Bayrak ASM</t>
  </si>
  <si>
    <t>Törekent Mah. Akıncılar ASM</t>
  </si>
  <si>
    <t>Çaybaşı İSM+ASM</t>
  </si>
  <si>
    <t>Antalya Muratpaşa</t>
  </si>
  <si>
    <t>T3+6 AHB</t>
  </si>
  <si>
    <t>ÇAYBAŞI MAH. DAMAL ASM</t>
  </si>
  <si>
    <t>Ardahan Damal</t>
  </si>
  <si>
    <t>Artvin Merkez</t>
  </si>
  <si>
    <t>Aydın Nazilli</t>
  </si>
  <si>
    <t xml:space="preserve">Aydın Nazilli  </t>
  </si>
  <si>
    <t>SYM/A1</t>
  </si>
  <si>
    <t>Balıkesir Edremit</t>
  </si>
  <si>
    <t xml:space="preserve">Balıkesir Sındırgı </t>
  </si>
  <si>
    <t>Yukarı Güneşli Mah. Yeni 4 Nolu ASM</t>
  </si>
  <si>
    <t>Batman Kozluk</t>
  </si>
  <si>
    <t>Yukarı Güneşli Mah. İSM+Sağlıklı Yaşam Merkezi+ 112 ASHİ</t>
  </si>
  <si>
    <t>T8+SYM/A2</t>
  </si>
  <si>
    <t>Gültepe Mahallesi(Sanayi) 19 No'lu ASM
(gültepe)</t>
  </si>
  <si>
    <t>Batman Merkez</t>
  </si>
  <si>
    <t>Masat Aile Sağlığı Merkezi</t>
  </si>
  <si>
    <t>Bayburt Merkez</t>
  </si>
  <si>
    <t>Maden Aile Sağlığı Merkezi</t>
  </si>
  <si>
    <t>Akşar Aile Sağlığı Merkezi</t>
  </si>
  <si>
    <t>Konursu Aile Sağlığı Merkezi</t>
  </si>
  <si>
    <t>Aslandede Aile Sağlığı Merkezi</t>
  </si>
  <si>
    <t>Uzungazi Mah. 2 Nolu ASM</t>
  </si>
  <si>
    <t>4 Eylül Mahallesi Bozüyük 3 Nolu Aile Sağlığı Merkezi</t>
  </si>
  <si>
    <t>Bilecik Bozüyük</t>
  </si>
  <si>
    <t>İstasyon Mahallesi İstasyon ASM+112</t>
  </si>
  <si>
    <t>Bilecik Merkez</t>
  </si>
  <si>
    <t>Hürriyet Mahallesi Merkez 3 nolu Aile Sağlığı Merkezi</t>
  </si>
  <si>
    <t>İnali Mahallesi İNALİ ASM</t>
  </si>
  <si>
    <t>Bingöl Merkez</t>
  </si>
  <si>
    <t>Bahçedere Bahçedere Sağlık Evi</t>
  </si>
  <si>
    <t>Bitlis Adilcevaz</t>
  </si>
  <si>
    <t>KIRKLAR MAH. Kırklar  ASM</t>
  </si>
  <si>
    <t>Bitlis Ahlat</t>
  </si>
  <si>
    <t>Değirmenköy Değirmenköy Sağlık Evi</t>
  </si>
  <si>
    <t>Bitlis Güroymak</t>
  </si>
  <si>
    <t>Ekizler Ekizler Sağlık Evi</t>
  </si>
  <si>
    <t>Bitlis Mutki</t>
  </si>
  <si>
    <t>Geyikpınar Geyikpınar Sağlık Evi</t>
  </si>
  <si>
    <t>Konak Mahallesi Merkez 2 Nolu Aile Sağlığı Merkezi</t>
  </si>
  <si>
    <t xml:space="preserve">Burdur Merkez   </t>
  </si>
  <si>
    <t>Yeni Mahalle Burdur Sağlıklı Yaşam Merkezi</t>
  </si>
  <si>
    <t>Kurtuluş Mahallesi Gürsu Göçmen sağlığı merkezi</t>
  </si>
  <si>
    <t xml:space="preserve">Bursa Gürsu  </t>
  </si>
  <si>
    <t>Akhisar Mahallesi 08 NOLU AKHİSAR ASM</t>
  </si>
  <si>
    <t xml:space="preserve">Bursa İnegöl   </t>
  </si>
  <si>
    <t>Esentepe Mahallesi BULVAR ASM(GSM)</t>
  </si>
  <si>
    <t xml:space="preserve">Bursa Nilüfer   </t>
  </si>
  <si>
    <t>Çekirge Mahallesi Osmangazi GSM</t>
  </si>
  <si>
    <t xml:space="preserve">Bursa Osmangazi     </t>
  </si>
  <si>
    <t>Karşıyaka KARŞIYAKA ASM</t>
  </si>
  <si>
    <t>Alaaddin MEHMETÇİK ASM</t>
  </si>
  <si>
    <t>Çanakkale Gelibolu</t>
  </si>
  <si>
    <t>Kepez Boğazkent ASM</t>
  </si>
  <si>
    <t>Çanakkale Merkez</t>
  </si>
  <si>
    <t>Çankırı Merkez</t>
  </si>
  <si>
    <t>Çorum Merkez</t>
  </si>
  <si>
    <t>Cumhuriyet  İSM+ Babadağ Aile Sağlığı Merkezi+112 ASHİ</t>
  </si>
  <si>
    <t>Denizli Babadağ</t>
  </si>
  <si>
    <t>T13+4 AHB</t>
  </si>
  <si>
    <t>Hüsameddindede İSM+ Baklan Aile Sağlığı Merkezi+112 ASHİ</t>
  </si>
  <si>
    <t>Denizli Baklan</t>
  </si>
  <si>
    <t>T13+3 AHB</t>
  </si>
  <si>
    <t>Yenimahalle İSM+ Bekilli Aile Sağlığı Merkezi+112 ASHİ</t>
  </si>
  <si>
    <t>Denizli Bekilli</t>
  </si>
  <si>
    <t>Cumhuriyet  Mehmet Terzioğlu Aile Sağlığı Merkezi</t>
  </si>
  <si>
    <t>Denizli Buldan</t>
  </si>
  <si>
    <t>Cumhuriyet  İSM</t>
  </si>
  <si>
    <t>Yunuspınarı İSM</t>
  </si>
  <si>
    <t>Denizli Çameli</t>
  </si>
  <si>
    <t>T11</t>
  </si>
  <si>
    <t>Atatürk Gölbaşı Aile Sağlığı Merkezi</t>
  </si>
  <si>
    <t>Denizli Kale</t>
  </si>
  <si>
    <t>Denizli Merkezefendi</t>
  </si>
  <si>
    <t>Saraylar  Saraylar ASM</t>
  </si>
  <si>
    <t>Karşıyaka  Karşıyaka Aile Sağlığı Merkezi</t>
  </si>
  <si>
    <t>Denizli Pamukkale</t>
  </si>
  <si>
    <t>Karşıyaka  Karşıyaka Sağlıklı Yaşam Merkezi</t>
  </si>
  <si>
    <t>Remzi Şenel Yatağan Aile Sağlığı Merkezi</t>
  </si>
  <si>
    <t>Denizli Serinhisar</t>
  </si>
  <si>
    <t>Samanlık İSM+ Merkez Aile Sağlığı Merkezi</t>
  </si>
  <si>
    <t>Denizli Tavas</t>
  </si>
  <si>
    <t>T10+9 AHB</t>
  </si>
  <si>
    <t>Şehitlik  Hıfzıssıhha ASM</t>
  </si>
  <si>
    <t>Diyarbakır Yenişehir</t>
  </si>
  <si>
    <t>Düzce Merkez</t>
  </si>
  <si>
    <t>ÇAY MAHALLESİ DÜZCE VEREM SAVAŞ DİSPANSERİ</t>
  </si>
  <si>
    <t>T5+9 AHB</t>
  </si>
  <si>
    <t>Yeni Mah. HAVSA  İSM+ASM+112</t>
  </si>
  <si>
    <t>Edirne Havsa</t>
  </si>
  <si>
    <t>T11+5 AHB</t>
  </si>
  <si>
    <t>Aşağı Zaferiye Mah. KEŞAN  İSM</t>
  </si>
  <si>
    <t>Edirne Keşan</t>
  </si>
  <si>
    <t>T8+9 AHB</t>
  </si>
  <si>
    <t>Sarıcapaşa Mah. Selimiye ASM</t>
  </si>
  <si>
    <t xml:space="preserve">Edirne Merkez </t>
  </si>
  <si>
    <t>Üçocak Üçocak ASM+112</t>
  </si>
  <si>
    <t>Elazığ Arıcak</t>
  </si>
  <si>
    <t>Elazığ Kovancılar</t>
  </si>
  <si>
    <t>Elazığ Merkez</t>
  </si>
  <si>
    <t>Sürsürü Şehit Yüksel Demir 2 Nolu ASM</t>
  </si>
  <si>
    <t>Karşıyaka Karşıyaka ASM</t>
  </si>
  <si>
    <t>Karaağaç Merkez SYM</t>
  </si>
  <si>
    <t xml:space="preserve">Erzincan Merkez    </t>
  </si>
  <si>
    <t>Eskişehir Odunpazarı</t>
  </si>
  <si>
    <t>Eskişehir Tepebaşı</t>
  </si>
  <si>
    <t>Gaziantep Şahinbey</t>
  </si>
  <si>
    <t>Güneş mh. 11 NOLU ASM</t>
  </si>
  <si>
    <t>Mavikent mh. 18 NOLU ASM</t>
  </si>
  <si>
    <t>K.Kızılhisar mh. 19 NOLU ASM</t>
  </si>
  <si>
    <t>Gaziantep Şehitkamil</t>
  </si>
  <si>
    <t>Burak mh. 11 NOLU ASM</t>
  </si>
  <si>
    <t>Fevzi çakmak mh. Yavuzeli İSM+112</t>
  </si>
  <si>
    <t>Gaziantep Yavuzeli</t>
  </si>
  <si>
    <t>Hatay Altınözü</t>
  </si>
  <si>
    <t>SYM/A2</t>
  </si>
  <si>
    <t>Hatay Antakya</t>
  </si>
  <si>
    <t>ZAFER ISPARTA YALVAÇ 4 NOLU ASM</t>
  </si>
  <si>
    <t>Isparta Yalvaç</t>
  </si>
  <si>
    <t>Büyükkabaca Aile Sağlığı Merkezi</t>
  </si>
  <si>
    <t>Isparta-Senirkent</t>
  </si>
  <si>
    <t>İzmir Bayındır</t>
  </si>
  <si>
    <t>İzmir Karşıyaka</t>
  </si>
  <si>
    <t>İzmir Torbalı</t>
  </si>
  <si>
    <t>T6+SYM/A1</t>
  </si>
  <si>
    <t>Kahramanmaraş Andırın</t>
  </si>
  <si>
    <t xml:space="preserve">Kahramanmaraş DULKADİROĞLU </t>
  </si>
  <si>
    <t>Kahramanmaraş Elbistan</t>
  </si>
  <si>
    <t xml:space="preserve">Kahramanmaraş Göksun </t>
  </si>
  <si>
    <t>Kahramanmaraş Onikişubat</t>
  </si>
  <si>
    <t>Kahramanmaraş Türkoğlu</t>
  </si>
  <si>
    <t>Karabük Merkez</t>
  </si>
  <si>
    <t>Kastamonu Merkez</t>
  </si>
  <si>
    <t xml:space="preserve">Kayseri Akkışla </t>
  </si>
  <si>
    <t>Kayseri Bünyan</t>
  </si>
  <si>
    <t>Kayseri Develi</t>
  </si>
  <si>
    <t>Kayseri Felahiye</t>
  </si>
  <si>
    <t>Kayseri Kocasinan</t>
  </si>
  <si>
    <t>Kayseri Melikgazi</t>
  </si>
  <si>
    <t>Kayseri Pınarbaşı</t>
  </si>
  <si>
    <t>Kayseri Sarız</t>
  </si>
  <si>
    <t>E2+5 AHB</t>
  </si>
  <si>
    <t>Kayseri Yahyalı</t>
  </si>
  <si>
    <t>Kırıkkale Delice</t>
  </si>
  <si>
    <t>Kırıkkale Merkez</t>
  </si>
  <si>
    <t>Kırıkkale Yahşihan</t>
  </si>
  <si>
    <t>Kırklareli Babaeski</t>
  </si>
  <si>
    <t>Merkez Mahallesi Boztepe ASM+112</t>
  </si>
  <si>
    <t>Kırşehir Boztepe</t>
  </si>
  <si>
    <t>Kırşehir Merkez</t>
  </si>
  <si>
    <t>Mehmet Rıfat Kazancıoğlu Mahallesi Yenişehir ASM</t>
  </si>
  <si>
    <t>Kilis Merkez</t>
  </si>
  <si>
    <t>Barbaros Mahalle Altınkent ASM</t>
  </si>
  <si>
    <t>Kocaeli Başiskele</t>
  </si>
  <si>
    <t>Kocaeli Çayırova</t>
  </si>
  <si>
    <t>Yavuz Selim Mahalle Şehit Mehmet Kartal ASM</t>
  </si>
  <si>
    <t>Kocaeli Gebze</t>
  </si>
  <si>
    <t>Yenikent Mahalle Dicle ASM</t>
  </si>
  <si>
    <t>Kocaeli Gölcük</t>
  </si>
  <si>
    <t>Yeşiltepe Mahalle Uzuntarla ASM</t>
  </si>
  <si>
    <t>Kocaeli Kartepe</t>
  </si>
  <si>
    <t>Kocaeli Körfez</t>
  </si>
  <si>
    <t>Konya Derebucak</t>
  </si>
  <si>
    <t>Konya Karatay</t>
  </si>
  <si>
    <t>Müzeyen Çini İSM+Müzeyyen Çini Sağlıklı Yaşam Merkezi</t>
  </si>
  <si>
    <t>Kütahya Merkez</t>
  </si>
  <si>
    <t>T5+SYM/B</t>
  </si>
  <si>
    <t>Manisa Akhisar</t>
  </si>
  <si>
    <t>Bahçeler Demirci İSM + 4 nolu ASM+112</t>
  </si>
  <si>
    <t>Manisa Demirci</t>
  </si>
  <si>
    <t>Manisa Sarıgöl</t>
  </si>
  <si>
    <t xml:space="preserve">Kurtuluş Mah. Soma 9 nolu Aile Sağlığı Merkezi </t>
  </si>
  <si>
    <t>Manisa Soma</t>
  </si>
  <si>
    <t>Kurtuluş Mah. Soma 1 nolu Sağlıklı Yaşam Merkezi</t>
  </si>
  <si>
    <t>Manisa Şehzadeler</t>
  </si>
  <si>
    <t>Manisa Turgutlu</t>
  </si>
  <si>
    <t>112 Acil Sağlık Hizmetleri İstasyonu</t>
  </si>
  <si>
    <t>Mardin Midyat</t>
  </si>
  <si>
    <t xml:space="preserve">Yeni Mah. Kale Yolu Sağlıklı Yaşam Merkezi </t>
  </si>
  <si>
    <t>Mersin Mezitli</t>
  </si>
  <si>
    <t>Akbelen Mah. AKBELEN Sağlıklı Yaşam Merkezi</t>
  </si>
  <si>
    <t>Mersin Toroslar</t>
  </si>
  <si>
    <t>Yeniköy Mahallesi MUĞLA MERKEZ 18 NO'LU A.S.M</t>
  </si>
  <si>
    <t>Muğla Menteşe</t>
  </si>
  <si>
    <t xml:space="preserve">Güllük Mahallesi MİLAS 4 NOLU GÜLLÜK A.S.M.  </t>
  </si>
  <si>
    <t>Muğla Milas</t>
  </si>
  <si>
    <t xml:space="preserve">Muş Bulanık </t>
  </si>
  <si>
    <t>Merkez Mahallesi Değirmenli ASM</t>
  </si>
  <si>
    <t>Niğde Merkez</t>
  </si>
  <si>
    <t>Merkez Mahallesi  Alay ASM+112 ASHİ</t>
  </si>
  <si>
    <t>Akyazı Mah AKYAZI ASM+112</t>
  </si>
  <si>
    <t>Ordu Altınordu</t>
  </si>
  <si>
    <t>Fatih Mah ASM</t>
  </si>
  <si>
    <t>Ordu Fatsa</t>
  </si>
  <si>
    <t>Tepe Mah Tepe ASM</t>
  </si>
  <si>
    <t>Ordu Korgan</t>
  </si>
  <si>
    <t>Merkez Mah. Aile Sağlığı Merkezi+112 Acil Sağlık İstasyonu</t>
  </si>
  <si>
    <t xml:space="preserve">Karşıyaka Mahallesi BAHÇE Yeni 2 NOLU ASM </t>
  </si>
  <si>
    <t>Osmaniye Bahçe</t>
  </si>
  <si>
    <t>Osmaniye Merkez</t>
  </si>
  <si>
    <t xml:space="preserve">Yedi Ocak Mahallesi MERKEZ 17  NOLU ASM </t>
  </si>
  <si>
    <t>Alibeyli Köyü ALİBEYLİ ASM</t>
  </si>
  <si>
    <t>Osmaniye Sumbas</t>
  </si>
  <si>
    <t>Gürgenli Sağlık Evi</t>
  </si>
  <si>
    <t>Ortapazar Sağlık Evi</t>
  </si>
  <si>
    <t>Rize-Merkez</t>
  </si>
  <si>
    <t>Seslikaya Sağlık Evi</t>
  </si>
  <si>
    <t>Rize-Ardeşen</t>
  </si>
  <si>
    <t>Yaylacılar  Sağlık Evi</t>
  </si>
  <si>
    <t>Rize-İyidere</t>
  </si>
  <si>
    <t>Dereköy Sağlık Evi</t>
  </si>
  <si>
    <t>Rize-İkizdere</t>
  </si>
  <si>
    <t>Elmalı Köyü Sağlık Evi</t>
  </si>
  <si>
    <t>Sefalı Köyü Sağlık Evi</t>
  </si>
  <si>
    <t>Muradiye Aile Sağlığı Merkezi</t>
  </si>
  <si>
    <t>Rize-Muradiye</t>
  </si>
  <si>
    <t xml:space="preserve">Rize-Merkez </t>
  </si>
  <si>
    <t>Fındıklı 112Acil Sağlık Hizmetleri İstasyonu</t>
  </si>
  <si>
    <t>Rize-Fındıklı</t>
  </si>
  <si>
    <t>Sakarya Adapazarı</t>
  </si>
  <si>
    <t>Samsun İlkadım</t>
  </si>
  <si>
    <t>Şanlıurfa Viranşehir</t>
  </si>
  <si>
    <t>ORMANDİBİ KÖYÜ Ormandibi ASM</t>
  </si>
  <si>
    <t>Tokat Almus</t>
  </si>
  <si>
    <t>Tokat Merkez</t>
  </si>
  <si>
    <t>Tokat Niksar</t>
  </si>
  <si>
    <t>Tokat Reşadiye</t>
  </si>
  <si>
    <t>Tokat Zile</t>
  </si>
  <si>
    <t>Tunceli Mazgirt</t>
  </si>
  <si>
    <t>Tunceli Pertek</t>
  </si>
  <si>
    <t>Uşak Merkez</t>
  </si>
  <si>
    <t>Van Erciş</t>
  </si>
  <si>
    <t>Van İpekyolu</t>
  </si>
  <si>
    <t>Van Özalp</t>
  </si>
  <si>
    <t>Zonguldak Alaplı</t>
  </si>
  <si>
    <t>Zonguldak Çaycuma</t>
  </si>
  <si>
    <t>Zonguldak Ereğli</t>
  </si>
  <si>
    <t>Zonguldak Merkez</t>
  </si>
  <si>
    <t>Atatürk Cad. BEYCUMA ASM</t>
  </si>
  <si>
    <t>Yeşiloba Göçmen Sağlığı Merkezi+ 112 ASH</t>
  </si>
  <si>
    <t>İsmailiye Göçmen Sağlığı Merkezi</t>
  </si>
  <si>
    <t>Ağlıboğaz Göçmen Sağlığı Merkezi</t>
  </si>
  <si>
    <t>112 ASH+ASM+TSM</t>
  </si>
  <si>
    <t>10 yatak (3500 m2)+8 AHB+İlçe SM+112 ASHİ</t>
  </si>
  <si>
    <t>Entegre İlçe Hastanesi+ASM+112 ASH</t>
  </si>
  <si>
    <t>Van-Tuşba</t>
  </si>
  <si>
    <t>Kütahya -Domaniç</t>
  </si>
  <si>
    <t>Kastamonu-Bozkurt</t>
  </si>
  <si>
    <t>Kayseri-Özvatan</t>
  </si>
  <si>
    <t>Kayseri-Sarız</t>
  </si>
  <si>
    <t>Ek Bina Kadın Doğ.Çocuk 300 ytk. (60.000 m2)</t>
  </si>
  <si>
    <t>Isparta-Şarkikaraağaç</t>
  </si>
  <si>
    <t>Muhtelif (48+ 22 adet)</t>
  </si>
  <si>
    <t>20 ytk. 25 kpst.(5000 m2)+Lojman</t>
  </si>
  <si>
    <t>20 ytk. 25 kpst.(5000 m2)</t>
  </si>
  <si>
    <t>20 ytk. 30 kpst.(6500 m2)</t>
  </si>
  <si>
    <t>20 ytk. 30 kpst. (6500 m2)</t>
  </si>
  <si>
    <t>Muhtelif (85+20 adet)</t>
  </si>
  <si>
    <t>100 ytk. 150 ytk.kpst (25.000 m2)</t>
  </si>
  <si>
    <t>100 ytk.150 kpst. (25.000 m2)</t>
  </si>
  <si>
    <t>Ek Bina 100 yatak (20.000 m2)+20 ünit ADSM</t>
  </si>
  <si>
    <t>Ek Bina (7000 m2)</t>
  </si>
  <si>
    <t xml:space="preserve">Büyük Onarım, Hastane inşaatı 700 yatak (168.463 m2) </t>
  </si>
  <si>
    <t>Sağlık Kampüsü (2.Etap, 700 yatak+Renovasyon)</t>
  </si>
  <si>
    <t>300 yatak (80.000 m2)+30 Ünit</t>
  </si>
  <si>
    <t>400 ytk. (80.000 m2)</t>
  </si>
  <si>
    <t>250 ytk. (100.000 m2)</t>
  </si>
  <si>
    <t>Batman-Merlez</t>
  </si>
  <si>
    <t>200 ytk. (40.000 m2)</t>
  </si>
  <si>
    <t>Muhtelif (36+3 adet)</t>
  </si>
  <si>
    <t>AMATEM+ÇEMATEM</t>
  </si>
  <si>
    <t>25 ünit (6817 m2)</t>
  </si>
  <si>
    <t>Şafak (Duraliler) Mahallesi Halk Sağlığı Laboratuvarı</t>
  </si>
  <si>
    <t>Toplum Sağlığı Merkezi+Aile Sağlığı merkezi+112 ASHİ</t>
  </si>
  <si>
    <t>TSM (T10)+ASM (9AHB)+112 ASHİ</t>
  </si>
  <si>
    <t>İzmir-Bayraklı</t>
  </si>
  <si>
    <t>Göçmen Sağlığı Merkezi</t>
  </si>
  <si>
    <t>GSM</t>
  </si>
  <si>
    <t>Korucuk Halk Sağlığı Lab.</t>
  </si>
  <si>
    <t>Sakarya-Arifiye</t>
  </si>
  <si>
    <t>Sakarya-Hendek</t>
  </si>
  <si>
    <t>Yeşilyurt ASM+112 ASHİ</t>
  </si>
  <si>
    <t>Yeni Karapürçek TSM</t>
  </si>
  <si>
    <t>T12</t>
  </si>
  <si>
    <t xml:space="preserve">Sakarya-Karasu </t>
  </si>
  <si>
    <t>Aziziye ASM+112 ASHİ</t>
  </si>
  <si>
    <t>Kocaali TSM+Yenimahalle ASM</t>
  </si>
  <si>
    <t>TSM+ASM (T12+6AHB)</t>
  </si>
  <si>
    <t>ASM+112 ASHİ (6AHB)</t>
  </si>
  <si>
    <t>ASM+112 ASHİ (3AHB)</t>
  </si>
  <si>
    <t>TSM+ASM+112 (T10+7AHB)</t>
  </si>
  <si>
    <t>Sakarya-Sapanca</t>
  </si>
  <si>
    <t>Sapanca TSM+Kırkpınar ASM</t>
  </si>
  <si>
    <t>TSM+ASM (T10+6AHB)</t>
  </si>
  <si>
    <t>Yazlık ASM+Köprübaşı 112</t>
  </si>
  <si>
    <t>ASM+112 ASHİ (8AHB)</t>
  </si>
  <si>
    <t>Sakarya-Söğütlü</t>
  </si>
  <si>
    <t>TSM+ASM (T11+8AHB)</t>
  </si>
  <si>
    <t>TSM T7(KETEM)+ 3 AHB</t>
  </si>
  <si>
    <t>Küçükköy ASM+112 Acil Sağlık İstasyonu</t>
  </si>
  <si>
    <t>Atatürk 112 Acil Sağlık İstasyonu</t>
  </si>
  <si>
    <t xml:space="preserve"> Gazicelal Aile Sağlığı Merkezi</t>
  </si>
  <si>
    <t>Çamlıbel Aile Sağlığı Merkezi</t>
  </si>
  <si>
    <t>Camikebir Aile Sağlığı Merkezi</t>
  </si>
  <si>
    <t>10 yatak+6 AHB ASM+112 ASH +10 Daireli Lojman (4140 m2)</t>
  </si>
  <si>
    <t>Halk Sağlığı Lab.+ASM</t>
  </si>
  <si>
    <t>L1+ASM (5AHB)</t>
  </si>
  <si>
    <t>Ankara-Polatlı</t>
  </si>
  <si>
    <t xml:space="preserve">Kütahya-Merkez </t>
  </si>
  <si>
    <t>Çarşı Aile Sağlığı Merkezi</t>
  </si>
  <si>
    <t>Kütahya Hisarcık</t>
  </si>
  <si>
    <t>Mehmet Yıldırım 3 No.lu Aile Sağlığı Merkezi</t>
  </si>
  <si>
    <t>Toplum Sağlığı Merkezi+112 Acil Sağlık İstasyonu</t>
  </si>
  <si>
    <t>TSM+112 ASH</t>
  </si>
  <si>
    <t>TSM+2 AHB+112 ASH</t>
  </si>
  <si>
    <t>T10+4 AHB+112 ASH</t>
  </si>
  <si>
    <t>Yavruturna Aile Sağlığı Merkezi (9 AHB)+112 ASHİ+TSM</t>
  </si>
  <si>
    <t>ASM (9 AHB)+112 ASHİ+TSM</t>
  </si>
  <si>
    <t>ASM (9 AHB)+112 ASHİ+SHM</t>
  </si>
  <si>
    <t>3-4AHB</t>
  </si>
  <si>
    <t>İl Sağlık Müdürlüğü Ek Hizmet Binası</t>
  </si>
  <si>
    <t>Ek Hizmet Binası (İ5) (7000 m2)</t>
  </si>
  <si>
    <t>Sağlık Hizmet Binaları+İlçe Sağlık Müdürlüğü+112 ASH</t>
  </si>
  <si>
    <t>SHB+İlçe Sağlık+112 ASHİ</t>
  </si>
  <si>
    <t>Sağlık Hizmet Binaları+İlçe Sağlık Müdürlüğü</t>
  </si>
  <si>
    <t>SHB+İSM</t>
  </si>
  <si>
    <t>İdari Hizmet Binası+ İl Sağlık Müdürlüğü+112 ASH</t>
  </si>
  <si>
    <t xml:space="preserve">Toyotasa Acil Yardım Hastanesi </t>
  </si>
  <si>
    <t>Devlet Hastanesi + ADSM</t>
  </si>
  <si>
    <t>Muhtelif (30+13 adet)</t>
  </si>
  <si>
    <t>20 ünit+ Sağlık Kompleksi(8178 m2)</t>
  </si>
  <si>
    <t>50 ünit (9.000 m2)</t>
  </si>
  <si>
    <t>Entegre İlçe Hastanesi+ASM+112 ASHİ</t>
  </si>
  <si>
    <t>10 ytk. (3596 m2)+ASM+112 ASHİ</t>
  </si>
  <si>
    <t>5 yatak (2800 m2)</t>
  </si>
  <si>
    <t>15 yatak (3000 m2) + 112 ASHİ</t>
  </si>
  <si>
    <t>Entegre İlçe Hastanesi+112 ASHİ</t>
  </si>
  <si>
    <t>Entegre İlçe Hastanesi+5 ünit ADSM</t>
  </si>
  <si>
    <t>10 yatak (2500 m2) + 5 ünit ADSM</t>
  </si>
  <si>
    <t>Güçlendirme+Ek Bina 50 ytk.(6485)</t>
  </si>
  <si>
    <t>25 hasta odalı (7000 m2)</t>
  </si>
  <si>
    <t>25 ünit (4750 m2)</t>
  </si>
  <si>
    <t>50 ünit (8500 m2)</t>
  </si>
  <si>
    <t>Ek Bina 25 ünit (4750 m2)</t>
  </si>
  <si>
    <t>30 Ünit (5500 m2)</t>
  </si>
  <si>
    <t>70 ünit (11.500 m2)</t>
  </si>
  <si>
    <t>30 ünit (5500 m2)</t>
  </si>
  <si>
    <t>300 yatak (55.500 m2)+40 ünit ADSM</t>
  </si>
  <si>
    <t>Muhtelif (47+8 adet)</t>
  </si>
  <si>
    <t>200 ytk.(47.000 m2)</t>
  </si>
  <si>
    <t>100 ytk. 150 ytk.kapasite (30.000 m2)</t>
  </si>
  <si>
    <t>10 yatak (2800 m2)+ASM+TSM</t>
  </si>
  <si>
    <t>Entegre İlçe Hastanesi+ASM+TSM</t>
  </si>
  <si>
    <t>Yenişehir Sağlıklı Yaşam Merkezi</t>
  </si>
  <si>
    <t>Ek Bina (40 ünit) (7.286 m2)</t>
  </si>
  <si>
    <t>3 Nolu Aile Sağlığı Merkezi</t>
  </si>
  <si>
    <t>Sağlık Müdürlüğü Binası+Halk Sağlığı Laboratuarı+TSM+ VSD+KETEM+112 KKM+ Başhekimlik+Umke Binası+Depo</t>
  </si>
  <si>
    <t>20 ünit (6857 m2)</t>
  </si>
  <si>
    <t>2016I000550</t>
  </si>
  <si>
    <t>(İdari Hizmet Binası, Halk Sağlığı Laboratuvarı)+Toplum Sağlığı Merkezi,Sağlıklı Yaşam Merkezi,112 ASHİ</t>
  </si>
  <si>
    <t>Özel Tip (10.050 m2)</t>
  </si>
  <si>
    <t>30 yatak+15 yatak (9205 m2)</t>
  </si>
  <si>
    <t>Hizmet Binası+ 30 ünitlik ADSM</t>
  </si>
  <si>
    <t>Ağız ve Diş Sağlığı Merkezi+ Hizmet Binası</t>
  </si>
  <si>
    <t>20 yatak+10 yatak (4000 m2)</t>
  </si>
  <si>
    <t>2018I000850</t>
  </si>
  <si>
    <t>Entegre İlçe Hastanesi+10 Daireli Lojman</t>
  </si>
  <si>
    <t>10 Yatak (3545 m2)+10 Daireli Lojman</t>
  </si>
  <si>
    <t>Devlet Hastanesi+20 Daireli Lojman</t>
  </si>
  <si>
    <t>50 ytk. (10.000 m2)+20 Daireli Lojman</t>
  </si>
  <si>
    <t>Muhtelif (34 adet+5 adet)</t>
  </si>
  <si>
    <t>Şair Fuzuli ASM</t>
  </si>
  <si>
    <t>Sağlık Kompleksi(İl Ambulans Servisi Başhekimliği+112 Acil Sağlık İstasyonu+Aile Sağlığı Merkezi+UMKE)</t>
  </si>
  <si>
    <t>Sağlık Kompleksi (İSM+TSM+ASM+VSD+112 ASHİ)</t>
  </si>
  <si>
    <t>SK (İSM+TSM+8 AHB+VSD+112 ASHİ)</t>
  </si>
  <si>
    <t>Sağlık Kompleksi (İSM+TSM+ASM+VSD+112 ASHİ+SYM+KETEM+TRSM)</t>
  </si>
  <si>
    <t>SK (İSM+TSM+6 AHB+VSD+112 ASHİ+SYM+KETEM+TRSM)</t>
  </si>
  <si>
    <t>Sağlık Kompleksi (İSM+TSM+TRSM+ASM+VSD+112 ASHİ)</t>
  </si>
  <si>
    <t>SK (İSM+TSM+TRSM+10 AHB+VSD+112 ASHİ</t>
  </si>
  <si>
    <t>Sağlık Komp. (İSM+TSM+TRSM+ASM+VSD+112 ASHİ+SYM+KETEM)</t>
  </si>
  <si>
    <t>(İSM+TSM+TRSM+ASM+VSD+112 ASHİ+SYM+KETEM)</t>
  </si>
  <si>
    <t>Sağlık Komp. (İSM+TSM+ASM+SYM)</t>
  </si>
  <si>
    <t>İSM+TSM+ASM+SYM)</t>
  </si>
  <si>
    <t>Beylikdüzü 4 Nolu ASM+SYM</t>
  </si>
  <si>
    <t>(İSM+TSM+TRSM+7 ASM+VSD+112 ASHİ+SYM+KETEM)</t>
  </si>
  <si>
    <t>SK (İSM+TSM+TRSM+4 AHB+VSD+112 ASHİ)</t>
  </si>
  <si>
    <t>SK (İSM+TSM+5 AHB+VSD+112 ASHİ+SYM+KETEM+TRSM)</t>
  </si>
  <si>
    <t>Sağlıklı Yaşam Merkezi+Aile Sağlığı Merkezi</t>
  </si>
  <si>
    <t>SYM+ASM (9 AHB)</t>
  </si>
  <si>
    <t>Zeytinburnu Sağlıklı Yaşam Merkezi+Toplum Sağlığı Merkezi+Aile Sağlığı Merkezi</t>
  </si>
  <si>
    <t>SYM+TSM+ASM (6 AHB)</t>
  </si>
  <si>
    <t>Mahmutbey Sağlıklı Yaşam Merkezi+Aile Sağlığı Merkezi</t>
  </si>
  <si>
    <t>SYM+ASM (7 AHB)</t>
  </si>
  <si>
    <t>Kınalıada 112 ASHİ</t>
  </si>
  <si>
    <t>Yeniköy Sağlıklı Yaşam Merkezi+Aile Sağlığı Merkezi</t>
  </si>
  <si>
    <t>Esentepe Sağlık Kompl.(SYM+ASM+112 ASHİ)</t>
  </si>
  <si>
    <t>SYM+ASM (9AHB)+112 ASHİ</t>
  </si>
  <si>
    <t>SYM+ASM (8AHB)</t>
  </si>
  <si>
    <t>Sağlıklı Yaşam Merkezi+Küçükbakkalköy Aile Sağ.Mrk.</t>
  </si>
  <si>
    <t>SYM+ASM (8 AHB)</t>
  </si>
  <si>
    <t>Sağlık Kompleksi (SYM+İSM+ASM+112 ASHİ)</t>
  </si>
  <si>
    <t>SK (SYM+İSM+ASM (10 AHB)+112 ASHİ)</t>
  </si>
  <si>
    <t>Sağlıklı Yaşam Merkezi+VSD+ Firuzköy Aile Sağlığı Merkezi</t>
  </si>
  <si>
    <t>SYM+VSD+ASM (6 AHB)</t>
  </si>
  <si>
    <t>Sağlıklı Yaşam Merkezi+6 No.lu Aile Sağlığı Merkezi</t>
  </si>
  <si>
    <t>İstanbul-Beykoz</t>
  </si>
  <si>
    <t>SYM+ASM</t>
  </si>
  <si>
    <t>Sağlıklı Yaşam Merkezi+Kavaklı 1 No.lu Aile Sağlığı Merkezi</t>
  </si>
  <si>
    <t>Kumburgaz Aile Sağlığı Merkezi</t>
  </si>
  <si>
    <t>ASM (5 AHB)</t>
  </si>
  <si>
    <t>Sağlıklı Yaşam Merkezi+VSD+ Avrupa Aile Sağlığı Merkezi</t>
  </si>
  <si>
    <t>İstanbul-Kadıköy</t>
  </si>
  <si>
    <t>Sağlıklı Yaşam Merkezi+İSM+ASM</t>
  </si>
  <si>
    <t>SYM+İSM+ASM</t>
  </si>
  <si>
    <t>Sağlıklı Yaşam Merkezi+VSD+ Merkez Aile Sağlığı Merkezi</t>
  </si>
  <si>
    <t>SYM+VSD+ASM (8 AHB)</t>
  </si>
  <si>
    <t>İstanbul-Küçükçekmece</t>
  </si>
  <si>
    <t>Sağlıklı Yaşam Merkezi+12 No.lu Aile Sağlığı Merkezi</t>
  </si>
  <si>
    <t>İstanbul-Maltepe</t>
  </si>
  <si>
    <t>SYM+ASM (6 AHB)</t>
  </si>
  <si>
    <t>Sağlıklı Yaşam Merkezi+3 No.lu Aile Sağlığı Merkezi</t>
  </si>
  <si>
    <t xml:space="preserve">İstanbul-Silivri </t>
  </si>
  <si>
    <t>Sağlıklı Yaşam Merkezi+VSD+2 No.lu Aile Sağlığı Merkezi</t>
  </si>
  <si>
    <t>SYM+VSD+ASM (5 AHB)</t>
  </si>
  <si>
    <t>İstanbul-Tuzla</t>
  </si>
  <si>
    <t>Sağlıklı Yaşam Merkezi+İstasyon Aile Sağlığı Merkezi</t>
  </si>
  <si>
    <t>Aydınlı Aile Sağlığı Merkezi</t>
  </si>
  <si>
    <t>ASM (9 AHB)</t>
  </si>
  <si>
    <t>İstanbul-Ümraniye</t>
  </si>
  <si>
    <t>Sağlıklı Yaşam Merkezi+Yamanevler Aile Sağlığı Merkezi+VSD</t>
  </si>
  <si>
    <t>İstanbul-Üsküdar</t>
  </si>
  <si>
    <t>Sağlıklı Yaşam Merkezi+22 Nolu Aile Sağlığı Merkezi</t>
  </si>
  <si>
    <t>SYM++ASM (9 AHB)</t>
  </si>
  <si>
    <t>Pancarköy Sağlık Evi</t>
  </si>
  <si>
    <t>Sağlık Evi(200 m2)</t>
  </si>
  <si>
    <t>Battalgazi Aile Sağlığı Merkezi</t>
  </si>
  <si>
    <t>Bentbaşı Aile Sağlığı Merkezi</t>
  </si>
  <si>
    <t>Fırat Aile Sağlığı Merkezi+Sağlıklı Yaşam Merkezi</t>
  </si>
  <si>
    <t xml:space="preserve">Malatya-Yeşilyurt </t>
  </si>
  <si>
    <t>Çavuşoğlu Aile Sağlığı Merkezi</t>
  </si>
  <si>
    <t>Çarmuzu Aile Sağlığı Merkezi</t>
  </si>
  <si>
    <t>Irmaklı Sağlık Evi</t>
  </si>
  <si>
    <t>Çığlık Sağlık Evi</t>
  </si>
  <si>
    <t>Hudutköy Sağlık Evi</t>
  </si>
  <si>
    <t>Karakavak Aile Sağlığı Merkezi</t>
  </si>
  <si>
    <t>Bostanbaşı Aile Sağlığı Merkezi</t>
  </si>
  <si>
    <t>Tecde Aile Sağlığı Merkezi</t>
  </si>
  <si>
    <t>Yazıhan Aile Sağlığı Merkezi+112 ASHİ</t>
  </si>
  <si>
    <t>Gövdeli Aile Sağlığı Merkezi 2 Daireli Lojman</t>
  </si>
  <si>
    <t>2 Daireli Lojman</t>
  </si>
  <si>
    <t>ANATEM</t>
  </si>
  <si>
    <t>19 yatak (2500 m2)</t>
  </si>
  <si>
    <t>Yeşilova Aile Sağlığı Merkezi</t>
  </si>
  <si>
    <t>Yavuz SelimAile Sağlığı Merkezi</t>
  </si>
  <si>
    <t>Demircilik Aile Sağlığı Merkezi</t>
  </si>
  <si>
    <t>EricekAile Sağlığı Merkezi</t>
  </si>
  <si>
    <t>Yörükselim Aile Sağlığı Merkezi</t>
  </si>
  <si>
    <t>Şht. Abdullah çavuş 4 Nolu Haydar Bey Aile Sağlığı Merkezi</t>
  </si>
  <si>
    <t>Akif İnanır Aile Sağlığı Merkezi</t>
  </si>
  <si>
    <t>Döngele Aile Sağlığı Merkezi</t>
  </si>
  <si>
    <t>YEŞİLYÖRE  Aile Sağlığı Merkezi</t>
  </si>
  <si>
    <t>BEYOĞLU Aile Sağlığı Merkezi</t>
  </si>
  <si>
    <t>BÜYÜKİMALIAile Sağlığı Merkezi</t>
  </si>
  <si>
    <t>ŞEKEROBA Aile Sağlığı Merkezi</t>
  </si>
  <si>
    <t>5 Nolu Ilıca 112 Acil Sağlık İstasyonu</t>
  </si>
  <si>
    <t>8 Nolu Haydarbey 112 Acil Sağlık İstasyonu</t>
  </si>
  <si>
    <t>9 Nolu Üngüt 112 Acil Sağlık İstasyonu</t>
  </si>
  <si>
    <t>Aslanbey 112 Acil Sağlık İstasyonu</t>
  </si>
  <si>
    <t>Türkoğlu 112 Acil Sağlık İstasyonu</t>
  </si>
  <si>
    <t>Kahramanmaraş Merkez</t>
  </si>
  <si>
    <t>Müdürlük Hizmet Binası</t>
  </si>
  <si>
    <t>Hizmet Binası (8000 m2)</t>
  </si>
  <si>
    <t>Yenişehir Aille Sağlığı Merkezi</t>
  </si>
  <si>
    <t>ASM (3AHB)</t>
  </si>
  <si>
    <t>Osmangazi Göçmen Sağlığı Merkezi</t>
  </si>
  <si>
    <t>8  Hekimlik</t>
  </si>
  <si>
    <t>Bölük Göçmen Sağlığı Merkezi</t>
  </si>
  <si>
    <t>4  Hekimlik</t>
  </si>
  <si>
    <t>Deveciler Göçmen Sağlığı Merkezi</t>
  </si>
  <si>
    <t>Mezitli 1 Nolu Göçmen Sağlığı Merkezi</t>
  </si>
  <si>
    <t>1 Nolu Aile Sağlığı Merkezi</t>
  </si>
  <si>
    <t>İdari Hizmet Binaları+VSD+ AÇSAP+112 Acil Sağ.+112 Komuta Kont.</t>
  </si>
  <si>
    <t>Kızılcıoba</t>
  </si>
  <si>
    <t>Taşkesti Aile Sağlığı Merkezi+112 ASHİ</t>
  </si>
  <si>
    <t>3AHB+112 ASHİ</t>
  </si>
  <si>
    <t>Güzelşehir Göçmen Sağlığı Merkezi+112 ASHİ</t>
  </si>
  <si>
    <t>GSM+112 ASHİ</t>
  </si>
  <si>
    <t>Ahmet Yesevi Göçmen Sağlığı Merkezi+112 ASHİ</t>
  </si>
  <si>
    <t>Maşuk Göçmen Sağlığı Merkezi+112 ASHİ</t>
  </si>
  <si>
    <t>Çamlıdere Göçmen Sağlığı Merkezi+112 ASHİ</t>
  </si>
  <si>
    <t>Yukarıgöklü 112 Acil Sağlık İstasyonu</t>
  </si>
  <si>
    <t>Abdalağa 112 Acil Sağlık İstasyonu</t>
  </si>
  <si>
    <t>Emiroğlu 112 Acil Sağlık İstasyonu</t>
  </si>
  <si>
    <t>Hürriyet 112 Acil Sağlık İstasyonu</t>
  </si>
  <si>
    <t>Cumhuriyet 112 Acil Sağlık İstasyonu</t>
  </si>
  <si>
    <t>Barış 112 Acil Sağlık İstasyonu</t>
  </si>
  <si>
    <t>Karşıyaka 112 Acil Sağlık İstasyonu</t>
  </si>
  <si>
    <t>Eyüpnebi Aile Sağlığı Merkezi</t>
  </si>
  <si>
    <t>Damlasu Aile Sağlığı Merkezi</t>
  </si>
  <si>
    <t>Para Para Aile Sağlığı Merkezi</t>
  </si>
  <si>
    <t>Şanlıurfa Haliliye</t>
  </si>
  <si>
    <t>25 No.lu Parmakkapı Aile Sağlığı Merkezi</t>
  </si>
  <si>
    <t>Şanlıurfa Birecik</t>
  </si>
  <si>
    <t>Kural Aile Sağlığı Merkezi</t>
  </si>
  <si>
    <t>20 Nol.u Tepedibi Aile Sağlığı Merkezi</t>
  </si>
  <si>
    <t>Balıkesir-Susurluk</t>
  </si>
  <si>
    <t xml:space="preserve">Danışment Köyü Sağlık Evi </t>
  </si>
  <si>
    <t xml:space="preserve">Üyük Köyü Sağlık Evi </t>
  </si>
  <si>
    <t xml:space="preserve">Narlı Köyü Sağlık Evi </t>
  </si>
  <si>
    <t>Ulukavak Mah. Köprübaşı ASM</t>
  </si>
  <si>
    <t>Çorum  Bayat</t>
  </si>
  <si>
    <t xml:space="preserve">Kunduzlu Köyü Sağlık Evi </t>
  </si>
  <si>
    <t>Çorum Laçin</t>
  </si>
  <si>
    <t>Çorum Osmancık</t>
  </si>
  <si>
    <t>Çorum Sungurlu</t>
  </si>
  <si>
    <t>Yörüklü Aile Sağlığı Merkezi</t>
  </si>
  <si>
    <t>Mimar Sinan Mah. Aile Sağlığı Merkezi+Sağlıklı Yaşam Merkezi</t>
  </si>
  <si>
    <t>9 AHB+ SHM+ 112 ASHİ</t>
  </si>
  <si>
    <t>Çorum İskilip</t>
  </si>
  <si>
    <t>Kuzuluk Aile Sağlığı Merkezi</t>
  </si>
  <si>
    <t>Bolu Kıbrıscık</t>
  </si>
  <si>
    <t>Aile Sağlığı Merkezi+Toplum Sağlığı Merkezi+112 ASHİ</t>
  </si>
  <si>
    <t>ASM (2 AHB)+TSM (T13)+112 ASHİ</t>
  </si>
  <si>
    <t>Bolu Seben</t>
  </si>
  <si>
    <t>ASM (3 AHB)+TSM (T12)+112 ASHİ</t>
  </si>
  <si>
    <t>Bolu Merkez</t>
  </si>
  <si>
    <t>İzzet Baysal Aile Sağlığı Merkezi</t>
  </si>
  <si>
    <t>ASM (9AHB)</t>
  </si>
  <si>
    <t>Bahçelievler Aile Sağlığı Merkezi</t>
  </si>
  <si>
    <t>ASM (8AHB)</t>
  </si>
  <si>
    <t>Tevfik Atay Aile Sağlığı Merkezi</t>
  </si>
  <si>
    <t>ASM (6AHB)</t>
  </si>
  <si>
    <t>Kırkevler Aile Sağlığı Merkezi</t>
  </si>
  <si>
    <t>Çankırı Ilgaz</t>
  </si>
  <si>
    <t>ASM (6 AHB)+TSM+112 ASHİ</t>
  </si>
  <si>
    <t>Çankırı Orta</t>
  </si>
  <si>
    <t>Yaylakent Sağlık Evi+Lojman</t>
  </si>
  <si>
    <t>Sağlık Evi+Lojman</t>
  </si>
  <si>
    <t>Elmalık Sağlık Evi+Lojman</t>
  </si>
  <si>
    <t>Çankırı Yapraklı</t>
  </si>
  <si>
    <t>Yukarıöz Sağlık Evi+Lojman</t>
  </si>
  <si>
    <t>2-3 AHB</t>
  </si>
  <si>
    <t>Kayabağlar Aile Sağlığı Merkezi</t>
  </si>
  <si>
    <t>Beğendik Aile Sağlığı Merkezi</t>
  </si>
  <si>
    <t>Diyarbakır -Ergani</t>
  </si>
  <si>
    <t>Dodurga Mevkii Ağız ve Diş Sağlığı Merkezi</t>
  </si>
  <si>
    <t>Ek Bina (Kadın Doğum ve Çocuk) 50 ytk. (12.500 m2)+112 ASH+20 ünit ADSM</t>
  </si>
  <si>
    <t>20 ünit ASM+112 ASHİ+ 70 ünit (12.000 m2)</t>
  </si>
  <si>
    <t>Antalya-Elmalı</t>
  </si>
  <si>
    <t>Elmalı 2 Nolu Aile Sağlığı Merkezi+112 Acil Sağlık Hizmetleri+İlçe Sağlık Müdürlüğü</t>
  </si>
  <si>
    <t>112 ASHİ+İSM+ASM</t>
  </si>
  <si>
    <t>Antalya-Gazipaşa</t>
  </si>
  <si>
    <t>Cumhuriyet Aile Sağlığı Merkezi+112 Acil Sağlık Hizmetleri+İlçe Sağlık Müdürlüğü</t>
  </si>
  <si>
    <t>112 ASHİ+SHM+İSM</t>
  </si>
  <si>
    <t>Antalya -Kepez</t>
  </si>
  <si>
    <t>33 Nolu Aile Sağlığı Merkezi+112 Acil Sağlık Hizmetleri İstasyonu</t>
  </si>
  <si>
    <t>Güzeloba Sağlıklı Hayat Merkezi</t>
  </si>
  <si>
    <t>Aile Sağlığı Merkezi+112 Acil Sağlık Hizmetleri+İlçe Sağlık Müdürlüğü</t>
  </si>
  <si>
    <t>Antalya-Korkuteli</t>
  </si>
  <si>
    <t>Antalya-Kemer</t>
  </si>
  <si>
    <t>Aile Sağlığı Merkezi+Sağlıklı Hayat Merkezi+112 Acil Sağlık İstasyonu</t>
  </si>
  <si>
    <t>Aile Sağlığı Merkezi+112 Acil Sağlık Hizmetleri</t>
  </si>
  <si>
    <t>9 AHB+112 ASHİ+SHM</t>
  </si>
  <si>
    <t>Yozgat-Çandır</t>
  </si>
  <si>
    <t>5 ytk.EİH (2000 m2)</t>
  </si>
  <si>
    <t>Toplum Sağlığı Merkezi+112 ASH</t>
  </si>
  <si>
    <t xml:space="preserve">TSM+112 ASH </t>
  </si>
  <si>
    <t>İdari Hizmet Binaları+Halk Sağlığı Laboratuarı+Aile Sağlığı Merkezi+Toplum Sağlığı Merkezi+Sağlıklı Yaşam Merkezi+112 ASH</t>
  </si>
  <si>
    <t>İdari Hizmet Binaları+Halk Sağlığı Laboratuarı+Aile Sağlığı Merkezi(8AHB)+TSM+SYM+112 ASH</t>
  </si>
  <si>
    <t>Merve Şehir Aile Sağlığı Merkezi</t>
  </si>
  <si>
    <t xml:space="preserve"> Bin evler  Aile Sağlığı Merkezi+112 ashi</t>
  </si>
  <si>
    <t xml:space="preserve"> H.F. Kafadar Aile Sağlığı Merkezi</t>
  </si>
  <si>
    <t>25 Aralık Göçmen Sağlığı Merkezi</t>
  </si>
  <si>
    <t>Göllücü Aile Sağlığı Merkezi+112 ASH</t>
  </si>
  <si>
    <t>Karşıyaka Aile Sağlığı Merkezi</t>
  </si>
  <si>
    <t>Nizip (Menderes) Aile Sağlığı Merkezi</t>
  </si>
  <si>
    <t>113 ASH (200 m2)</t>
  </si>
  <si>
    <t>Sidre Aile Sağlığı Merkezi</t>
  </si>
  <si>
    <t>Çiçekpınar Aile Sağlığı Merkezi</t>
  </si>
  <si>
    <t>Çarıksaraylar Aile Sağlığı Merkezi</t>
  </si>
  <si>
    <t>8 Ağustos Aile Sağlığı Merkezi</t>
  </si>
  <si>
    <t>Aile Sağlığı Merkezi+Lojman</t>
  </si>
  <si>
    <t>5-6 AHB+Lojman</t>
  </si>
  <si>
    <t>Bitlis -Tatvan</t>
  </si>
  <si>
    <t>5-6 AHB</t>
  </si>
  <si>
    <t>Ovakışla Aile Sağlığı Merkezi</t>
  </si>
  <si>
    <t>Merkez Aile Sağlığı Merkezi</t>
  </si>
  <si>
    <t>Çınarlı 5 Nolu 112 Acil Sağlık İstasyonu</t>
  </si>
  <si>
    <t>Van Muradiye</t>
  </si>
  <si>
    <t>7 AHB+TSM+112 ASHİ</t>
  </si>
  <si>
    <t xml:space="preserve">  CUMHURİYET ASM</t>
  </si>
  <si>
    <t>6 Nolu Ekrem Çetin Aile Sağlığı Merkezi+112 ASHİ+Toplum Sağlığı Merkezi</t>
  </si>
  <si>
    <t>3 AHB+112 ASHİ+TSM</t>
  </si>
  <si>
    <t>Palu Toplum Sağlığı Merkezi + Aile Sağlığı Merkezi</t>
  </si>
  <si>
    <t>T11+4-5 AHB</t>
  </si>
  <si>
    <t>Erzurum-Çat</t>
  </si>
  <si>
    <t>Sarıkaşık Sağlık Evi</t>
  </si>
  <si>
    <t>Erzurum-Tekman</t>
  </si>
  <si>
    <t>Erzurum-Pasinler</t>
  </si>
  <si>
    <t>Çukuryayla Sağlık Evi</t>
  </si>
  <si>
    <t>Otlukkapı Sağlık Evi</t>
  </si>
  <si>
    <t>Eskişehir Çifteler</t>
  </si>
  <si>
    <t>TSM+7 AHB+112 ASHİ</t>
  </si>
  <si>
    <t>ASM+TSM+112 ASH</t>
  </si>
  <si>
    <t>112 ASH+ 6 AHB</t>
  </si>
  <si>
    <t>Gelincik Aile Sağlığı Merkezi+112 Acil Sağlık İstasyonu</t>
  </si>
  <si>
    <t>E3(TSM (T12)+3AHB+112 ASH)</t>
  </si>
  <si>
    <t>Aile Sağlığı Merkezi+KETEM+112 ASHİ+112 KKM</t>
  </si>
  <si>
    <t>KETEM+112 KKM+9 AHB+112 ASHİ</t>
  </si>
  <si>
    <t>5 AHB+112 ASHİ</t>
  </si>
  <si>
    <t>Demirtaş Aile Sağlığı Merkezi</t>
  </si>
  <si>
    <t>11 AHB</t>
  </si>
  <si>
    <t>11 AHB+112 ASH</t>
  </si>
  <si>
    <t>Fatih Sultan Mehmet Aile Sağlığı Merkezi+112 ASHİ</t>
  </si>
  <si>
    <t>6 AHB+112 ASH</t>
  </si>
  <si>
    <t>Süleymaniye Aile Sağlığı Merkezi+112 ASHİ</t>
  </si>
  <si>
    <t>Alanyurt Aile Sağlığı Merkezi+Sağlıklı Hayat Merkezi+112 ASH</t>
  </si>
  <si>
    <t>6 AHB+SHM+112 ASH</t>
  </si>
  <si>
    <t>Akhisar Aile Sağlığı Merkezi+112 ASHİ</t>
  </si>
  <si>
    <t>Hüdavendigar Aile Sağlığı Merkezi+112 ASHİ</t>
  </si>
  <si>
    <t>Gemlik Aile Sağlığı Merkezi+112 ASHİ</t>
  </si>
  <si>
    <t>8 Nolu Esentepe Aile Sağlığı Merkezi+112 ASHİ</t>
  </si>
  <si>
    <t>9 AHB+112 ASH</t>
  </si>
  <si>
    <t>Arapzade Aile Sağlığı Merkezi</t>
  </si>
  <si>
    <t>Bursa-Orhangazi</t>
  </si>
  <si>
    <t>Kurtuluş Aile Sağlığı Merkezi+112 ASHİ</t>
  </si>
  <si>
    <t>Bursa-M.Kemal Paşa</t>
  </si>
  <si>
    <t>Kurtuluş Aile Sağlığı Merkezi+İSM+112 ASHİ</t>
  </si>
  <si>
    <t>10 AHB+İSM+112 ASH</t>
  </si>
  <si>
    <t>Doğanevler Sağlıklı Hayat Merkezi+112 ASHİ</t>
  </si>
  <si>
    <t>SHM+112 ASH</t>
  </si>
  <si>
    <t>Akpınar Sağlıklı Hayat Merkezi+Aile Sağlığı Merkezi+112 ASHİ</t>
  </si>
  <si>
    <t>SHM+5 AHB+112 ASH</t>
  </si>
  <si>
    <t>Bursa-İznik</t>
  </si>
  <si>
    <t>Sağlıklı Hayat Merkezi+112 ASHİ</t>
  </si>
  <si>
    <t>SHM+112 ASH(2 istasyon)</t>
  </si>
  <si>
    <t>Ek Bina 50 yatak (5000 m2)</t>
  </si>
  <si>
    <t>20 yatak (4540 m2)</t>
  </si>
  <si>
    <t>15 yatak (3000 m2)</t>
  </si>
  <si>
    <t>100 yatak+(10000 m2)</t>
  </si>
  <si>
    <t>30 yatak (4000 m2)</t>
  </si>
  <si>
    <t xml:space="preserve"> 15 yatak (3000 m2)</t>
  </si>
  <si>
    <t>20 yatak+(3500 m2)</t>
  </si>
  <si>
    <t>60 yatak+ (5500 m2)</t>
  </si>
  <si>
    <t xml:space="preserve">Muhtelif (25 adet, 3 adet ) </t>
  </si>
  <si>
    <t>Kutlubeytabaklar 112 Acil Sağlık İstasyonu</t>
  </si>
  <si>
    <t>Kalkım 112 Acil Sağlık İstasyonu</t>
  </si>
  <si>
    <t>Borazanlar 112 Acil Sağlık İstasyonu</t>
  </si>
  <si>
    <t>Demirciler 112 Acil Sağlık İstasyonu</t>
  </si>
  <si>
    <t>Ertuğrul 112 Acil Sağlık İstasyonu</t>
  </si>
  <si>
    <t>Söğüt 112 Acil Sağlık İstasyonu</t>
  </si>
  <si>
    <t>Yenicamii 112 Acil Sağlık İstasyonu</t>
  </si>
  <si>
    <t>Körük 112 Acil Sağlık İstasyonu</t>
  </si>
  <si>
    <t>Timerç 112 Acil Sağlık İstasyonu</t>
  </si>
  <si>
    <t>Evreşe 112 Acil Sağlık İstasyonu</t>
  </si>
  <si>
    <t>Süleymanpaşa 112 Acil Sağlık İstasyonu+ASM+TSM</t>
  </si>
  <si>
    <t xml:space="preserve"> 3 NOLU KARAVELİLER AİLE SAĞLIĞI MERKEZİ</t>
  </si>
  <si>
    <t xml:space="preserve"> 2 Nolu Mithatpaşa ASM</t>
  </si>
  <si>
    <t xml:space="preserve"> 5 NOLU ZEYTİNOVA AİLE SAĞLIĞI MERKEZİ</t>
  </si>
  <si>
    <t>7 NOLU ŞEMİKLER AİLE SAĞLIĞI MERKEZİ</t>
  </si>
  <si>
    <t>Torbalı SYM+İSM</t>
  </si>
  <si>
    <t xml:space="preserve"> Ortaköy Sağlık Evi</t>
  </si>
  <si>
    <t>Güllüce Sağlık Evi</t>
  </si>
  <si>
    <t>Soysallı Sağlık Evi</t>
  </si>
  <si>
    <t xml:space="preserve"> Büyüktoraman Sağlık Evi </t>
  </si>
  <si>
    <t xml:space="preserve">Turgutreis Sağlıklı Yaşam Merkezi </t>
  </si>
  <si>
    <t>Himmeddede Sağlık Evi</t>
  </si>
  <si>
    <t xml:space="preserve"> Pazarören Sağlık Evi</t>
  </si>
  <si>
    <t>ENTEGRE HST 1 NOLU MERKEZ ASM</t>
  </si>
  <si>
    <t>Derebağ Sağlık Evi</t>
  </si>
  <si>
    <t xml:space="preserve"> ÇERİKLİ ASM</t>
  </si>
  <si>
    <t xml:space="preserve">
 ÇALILIÖZ SEYRANTEPE SYM</t>
  </si>
  <si>
    <t xml:space="preserve"> IRMAK ASM+112 ASHİ</t>
  </si>
  <si>
    <t xml:space="preserve"> 1 nolu Medrese Sağlık Yaşam Merkezi </t>
  </si>
  <si>
    <t>Çukurçayır Aile Sağlığı Merkezi</t>
  </si>
  <si>
    <t>Aşıkpaşa  Aile Sağlığı Merkezi</t>
  </si>
  <si>
    <t xml:space="preserve"> Yenimahalle ASM</t>
  </si>
  <si>
    <t xml:space="preserve"> Yunusemre ASM</t>
  </si>
  <si>
    <t>İlimtepe ASM</t>
  </si>
  <si>
    <t xml:space="preserve">Cumhuriyet 12 NOLU ASM </t>
  </si>
  <si>
    <t xml:space="preserve"> Sarıgöl Kızılçukur ASM</t>
  </si>
  <si>
    <t xml:space="preserve"> Anafartalar Sağlıklı Yaşam Merkezi</t>
  </si>
  <si>
    <t xml:space="preserve"> Cumhuriyet Sağlıklı Yaşam Merkezi </t>
  </si>
  <si>
    <t xml:space="preserve"> EMİRSEYİT AİLE SAĞLIĞI MERKEZİ</t>
  </si>
  <si>
    <t xml:space="preserve">  Merkez 3 Nolu Aktekke ASM</t>
  </si>
  <si>
    <t>Bahçelievler ASM.</t>
  </si>
  <si>
    <t xml:space="preserve"> Cumayanı ASM</t>
  </si>
  <si>
    <t>İlçe Sağlık Müdürlüğü+Aile Sağlığı Merkezi+112 ASHİ</t>
  </si>
  <si>
    <t>İSM+6 AHB+112 ASH</t>
  </si>
  <si>
    <t>Çağgölü Mah. Aile Sağlığı Merkezi+Misafirhane(35 Yataklı)+112 ASHİ</t>
  </si>
  <si>
    <t>Misafirhane (35 Yataklı)+9 AHB+112 ASHİ</t>
  </si>
  <si>
    <t>Güneşli Mah. Aile Sağlığı Merkezi+112 ASHİ</t>
  </si>
  <si>
    <t>İSM+9 AHB+112 ASH</t>
  </si>
  <si>
    <t>İlçe Sağlık Müdürlüğü+Aile Sağlığı Merkezi</t>
  </si>
  <si>
    <t>İSM+6 AHB</t>
  </si>
  <si>
    <t>Bağlar Mah. Aile Sağlığı Merkezi+112 ASHİ</t>
  </si>
  <si>
    <t>Topçubağı Mah. Aile Sağlığı Merkezi+112 ASHİ</t>
  </si>
  <si>
    <t>Kaleardı Mah. Aile Sağlığı Merkezi+UMKE+112 ASHİ</t>
  </si>
  <si>
    <t>2 AHB+UMKE+112 ASHİ</t>
  </si>
  <si>
    <t>Tokat Erbaa</t>
  </si>
  <si>
    <t>İSM+8 AHB+112 ASH</t>
  </si>
  <si>
    <t>İSM+8 AHB+112 ASH(2 Ekipli)</t>
  </si>
  <si>
    <t>SE+Lojman</t>
  </si>
  <si>
    <t xml:space="preserve"> Cumhuriyet Sağlıklı Yaşam Merkezi</t>
  </si>
  <si>
    <t>Aydın Efeler</t>
  </si>
  <si>
    <t xml:space="preserve">40 Daireli Lojman ( 3500 m2) </t>
  </si>
  <si>
    <t>Turgutreis Aile Sağlığı Merkezi+112 Acil Sağlık İstasyonu</t>
  </si>
  <si>
    <t>Cırgalan Aile Sağlığı Merkezi</t>
  </si>
  <si>
    <t>Sümer (Yenimahalle) Aile Sağlığı Merkezi</t>
  </si>
  <si>
    <t>Yakut Aile Sağlığı Merkezi</t>
  </si>
  <si>
    <t>Tınaztepe Aile Sağlığı Merkezi+112 Acil Sağlık İstasyonu</t>
  </si>
  <si>
    <t>9 AHB+112 ASHİ+SYM</t>
  </si>
  <si>
    <t>Mimarsinan Bahçelievler Aile Sağlığı Merkezi+112 Acil Sağlık İstasyonu+Sağlıklı Yaşam Merkezi</t>
  </si>
  <si>
    <t xml:space="preserve">Kayseri-Pınarbaşı </t>
  </si>
  <si>
    <t xml:space="preserve">Kayser-Tomarza </t>
  </si>
  <si>
    <t>Dadaloğlu Aile Sağlığı Merkezi+Lojman</t>
  </si>
  <si>
    <t>2 AHB+2 Daireli Lojman</t>
  </si>
  <si>
    <t xml:space="preserve"> 3 Nolu Aile Sağlığı Merkezi+VSD</t>
  </si>
  <si>
    <t>2 AHB+VSD</t>
  </si>
  <si>
    <t>Kazancı Aile Sağlığı Merkezi+112 Acil Sağlık İstasyonu+Lojman</t>
  </si>
  <si>
    <t>2 AHB+112 ASHİ+Lojman</t>
  </si>
  <si>
    <t>Sağlıklı Hayat Merkezi+Aile Sağlığı Merkezi+112 Acil Sağlık İstasyonu</t>
  </si>
  <si>
    <t>SHM+4 AHB+112 ASHİ</t>
  </si>
  <si>
    <t>Manisa-Sarıgöl</t>
  </si>
  <si>
    <t>İlçe Sağlık Müdürlüğü+Aile Sağlığı Merkezi+112 Acil Sağlık İstasyonu</t>
  </si>
  <si>
    <t>İSM+3 AHB+112 ASHİ</t>
  </si>
  <si>
    <t>Manisa-Alaşehir</t>
  </si>
  <si>
    <t>İlçe Sağlık Müdürlüğü+112 Acil Sağlık İstasyonu</t>
  </si>
  <si>
    <t>İSM+112 ASHİ</t>
  </si>
  <si>
    <t>Manisa-Akhisar</t>
  </si>
  <si>
    <t>112 Acil sağlık İstasyonu</t>
  </si>
  <si>
    <t>Manisa-Gördes</t>
  </si>
  <si>
    <t>Manisa-Turgutlu</t>
  </si>
  <si>
    <t>6 AHB+112 ASHİ</t>
  </si>
  <si>
    <t>Çıkrıkçı Aile Sağlığı Merkezi</t>
  </si>
  <si>
    <t>Dağdere Aile Sağlığı Merkezi</t>
  </si>
  <si>
    <t>Medar Aile Sağlığı Merkezi</t>
  </si>
  <si>
    <t>Mütevelli Aile Sağlığı Merkezi</t>
  </si>
  <si>
    <t>Nuriye Aile Sağlığı Merkezi</t>
  </si>
  <si>
    <t>Güneyyurt Aile Sağlığı Merkezi+112 ASHİ</t>
  </si>
  <si>
    <t>4-5 AHB+112 ASHİ</t>
  </si>
  <si>
    <t>Karaman Merkez</t>
  </si>
  <si>
    <t>Hürriyet Mahallesi Aile Sağlığı Merkezi</t>
  </si>
  <si>
    <t>4-5 AHB</t>
  </si>
  <si>
    <t>Karaca Mahallesi Aile Sağlığı Merkezi</t>
  </si>
  <si>
    <t>İstilli Köyü Sağlık Evi</t>
  </si>
  <si>
    <t>Düzce Akçakoca</t>
  </si>
  <si>
    <t>Akçakoca 112 Acil Sağlık İstasyonu</t>
  </si>
  <si>
    <t>Toplum Ruh Sağlığı Merkezi</t>
  </si>
  <si>
    <t>Kırklareli Lüleburgaz</t>
  </si>
  <si>
    <t>Kırklareli Merkez</t>
  </si>
  <si>
    <t>Badeklik 8 Nolu Aile Sağlığı Merkezi</t>
  </si>
  <si>
    <t>Kemertaş İlçe Sağlık Müdürlüğü+Verem Savaş Dispanseri+112 Acil Sağlık İstasyonu+Aile Sağlığı Merkezi</t>
  </si>
  <si>
    <t>İSM+VSD+112 ASHİ+6 AHB</t>
  </si>
  <si>
    <t>Kesentaş 112 Acil Sağlık İstasyonu+ Aile Sağlığı Merkezi</t>
  </si>
  <si>
    <t>112 ASH (200 m2)+ 2 AHB</t>
  </si>
  <si>
    <t>Cumalı 112 Acil Sağlık İstasyonu+ Aile Sağlığı Merkezi+İlçe Sağlık Müdürlüğü</t>
  </si>
  <si>
    <t>112 ASH + 4 AHB+İSM</t>
  </si>
  <si>
    <t>Sarayönü  İLÇE ENTEGRE HASTANESİ</t>
  </si>
  <si>
    <t>Konya-Akören</t>
  </si>
  <si>
    <t>Konya-Çumra</t>
  </si>
  <si>
    <t xml:space="preserve">Konya-Halkapınar </t>
  </si>
  <si>
    <t>Konya-Seydişehir</t>
  </si>
  <si>
    <t>T10+3 AHB+112 ASHİ</t>
  </si>
  <si>
    <t>Denizli Merkez</t>
  </si>
  <si>
    <t>Acil Sağlık Hizmetleri İstasyonu</t>
  </si>
  <si>
    <t>Denizli Honaz</t>
  </si>
  <si>
    <t>Sağlıklı Yaşam Merkezi+2 Nolu Aile Sağlığı Merkezi+112 Acil Sağlık İstasyonu</t>
  </si>
  <si>
    <t>SYM+9 AHB+112 ASH</t>
  </si>
  <si>
    <t>Aydın İncirliova</t>
  </si>
  <si>
    <t>Aydın Bozdoğan</t>
  </si>
  <si>
    <t xml:space="preserve"> Aşağıyakacık Sağlık Evi (Lojmanlı)</t>
  </si>
  <si>
    <t>Kızıldere Aile Sağlığı Merkezi</t>
  </si>
  <si>
    <t>Aile Sağlığı Merkezi+Toplum Sağlığı Merkezi+Verem Savaş Dispanseri</t>
  </si>
  <si>
    <t>TSM+10 AHB+VSD</t>
  </si>
  <si>
    <t>Aydın Didim</t>
  </si>
  <si>
    <t>Akköy Aile Sağlığı Merkezi</t>
  </si>
  <si>
    <t>İsabeyli Aile Sağlığı Merkezi</t>
  </si>
  <si>
    <t>Aydın Köşk</t>
  </si>
  <si>
    <t>Çiftlik Aile Sağlığı Merkezi</t>
  </si>
  <si>
    <t>Aydın Çine</t>
  </si>
  <si>
    <t>Selçuklu 112 Acil Sağlık İstasyonu</t>
  </si>
  <si>
    <t>Konya-Bozkır</t>
  </si>
  <si>
    <t>Hisarlık Aile Sağlığı Merkezi</t>
  </si>
  <si>
    <t>Sarıoğlan Aile Sağlığı Merkezi</t>
  </si>
  <si>
    <t>Üçpınar Aile Sağlığı Merkezi</t>
  </si>
  <si>
    <t>2 Nolu Hacı Mütahir Aile Sağlığı Merkezi</t>
  </si>
  <si>
    <t>1 Nolu Kazancı Aile Sağlığı Merkezi</t>
  </si>
  <si>
    <t>İlçe Sağlık Müdürlüğü+2 Nolu Aile Sağlığı Merkezi</t>
  </si>
  <si>
    <t>27 Nolu Zemburi Aile Sağlığı Merkezi+112 Acil Sağlık İstasyonu</t>
  </si>
  <si>
    <t>İlçe Sağlık Müdürlüğü+3 Nolu Aile Sağlığı Merkezi</t>
  </si>
  <si>
    <t>Karaaslan 9 Nolu 70 Yıl Aile Sağlığı Merkezi</t>
  </si>
  <si>
    <t>Karakulak 51 Nolu Aile Sağlığı Merkezi</t>
  </si>
  <si>
    <t>İlçe Sağlık Müdürlüğü+1 Nolu Alaylariki Aile Sağlığı Merkezi</t>
  </si>
  <si>
    <t>2 Nolu Dr. Halil Coşar Aile Sağlığı Merkezi</t>
  </si>
  <si>
    <t xml:space="preserve"> İlçe Sağlık Müdürlüğü+Mehmet Öz Aile Sağlığı Merkezi+112 Acil Sağlık İstasyonu</t>
  </si>
  <si>
    <t>İlçe Sağlık Müdürlüğü+6 Nolu Aile Sağlığı Merkezi+112 Acil Sağlık İstasyonu</t>
  </si>
  <si>
    <t>İSM+9 AHB+112 ASHİ</t>
  </si>
  <si>
    <t>İSM+8 AHB+112 ASHİ</t>
  </si>
  <si>
    <t>İSM+2 AHB+112 ASHİ</t>
  </si>
  <si>
    <t>İSM+7 AHB</t>
  </si>
  <si>
    <t>İSM+8 AHB</t>
  </si>
  <si>
    <t>8 AHB+TSM+112 ASH</t>
  </si>
  <si>
    <t>Şehit Mustafa Gündoğdu Sağlıklı Yaşam Merkezi</t>
  </si>
  <si>
    <t>Kaleönü Mah. Acil Sağlık Hizmetleri İstasyonu</t>
  </si>
  <si>
    <t>İlçe Sağlık Müd+112 ASH</t>
  </si>
  <si>
    <t>İlçe Sağlık Müd+ 112 ASH</t>
  </si>
  <si>
    <t>Deveciler (Mehmet Sanlı) Aile Sağlığı Merkezi</t>
  </si>
  <si>
    <t>Cumhuriyet Aile Sağlığı Merkezi(10 Nolu Asm)</t>
  </si>
  <si>
    <t xml:space="preserve"> AYVALI ZEKİ POLAT ASM</t>
  </si>
  <si>
    <t>Amasya Taşova</t>
  </si>
  <si>
    <t>Amasya Merzifon</t>
  </si>
  <si>
    <t>Amasya Merkez</t>
  </si>
  <si>
    <t>Çarşı 3 Nolu ASM</t>
  </si>
  <si>
    <t>Van Tuşba</t>
  </si>
  <si>
    <t>Şemsibey Aile Sağlığı Merkezi</t>
  </si>
  <si>
    <t>Van Gürpınar</t>
  </si>
  <si>
    <t>Çavuştepe Aile Sağlığı Merkezi</t>
  </si>
  <si>
    <t>Van Edremit</t>
  </si>
  <si>
    <t>Kurubaş Aile Sağlığı Merkezi</t>
  </si>
  <si>
    <t>Bostaniçi  Sağlıklı Yaşam Merkezi</t>
  </si>
  <si>
    <t>Van Çatak</t>
  </si>
  <si>
    <t>Görentaş Aile Sağlığı Merkezi</t>
  </si>
  <si>
    <t>Çakırbey Aile Sağlığı Merkezi</t>
  </si>
  <si>
    <t>Ulupamir Aile Sağlığı Merkezi</t>
  </si>
  <si>
    <t>PINARLAR ASM</t>
  </si>
  <si>
    <t>DARIKENT AİLE SAĞLIĞI MERKEZİ</t>
  </si>
  <si>
    <t xml:space="preserve"> Gebeli Aile Sağlığı Merkezi+ 112 ASİ</t>
  </si>
  <si>
    <t xml:space="preserve">Karşıyaka Sağlıklı Yaşam Merkezi </t>
  </si>
  <si>
    <t xml:space="preserve">  Yemişen Sağlık Evi</t>
  </si>
  <si>
    <t xml:space="preserve"> Yıldırım Sağlıklı Yaşam Merkezi</t>
  </si>
  <si>
    <t xml:space="preserve"> DURAKLAR ASM</t>
  </si>
  <si>
    <t xml:space="preserve"> Yenicekent Aile Sağlığı Merkezi</t>
  </si>
  <si>
    <t xml:space="preserve"> Selahaddin-i Eyyübi ASM</t>
  </si>
  <si>
    <t>Şevkiye 1 Nolu ASM</t>
  </si>
  <si>
    <t xml:space="preserve">  Çarkıpare ASM+112 </t>
  </si>
  <si>
    <t xml:space="preserve"> 100. Yıl 2 Nolu ASM</t>
  </si>
  <si>
    <t xml:space="preserve"> Uncular ASM</t>
  </si>
  <si>
    <t xml:space="preserve"> Çubuklu ASM</t>
  </si>
  <si>
    <t xml:space="preserve"> Sağlıklı Yaşam Merkezi</t>
  </si>
  <si>
    <t>Kızılay  Aile Sağlığı Merkezi</t>
  </si>
  <si>
    <t>Nevkur  Aile Sağlığı Merkezi</t>
  </si>
  <si>
    <t>Göreme Aile Sağlığı Merkezi</t>
  </si>
  <si>
    <t xml:space="preserve"> Kadıköy  Sağlıklı Yaşam Merkezi </t>
  </si>
  <si>
    <t>İlyasköy ASM</t>
  </si>
  <si>
    <t xml:space="preserve"> Antakya 2 nolu ASM</t>
  </si>
  <si>
    <t xml:space="preserve"> Yeni Bağlarbaşı ASM  + 112</t>
  </si>
  <si>
    <t xml:space="preserve"> Şirintepe Sağlıklı Yaşam Merkezi </t>
  </si>
  <si>
    <t xml:space="preserve"> Yancıkçı Şahin ASM</t>
  </si>
  <si>
    <t xml:space="preserve"> Kovancılar TOKİ ASM</t>
  </si>
  <si>
    <t xml:space="preserve">Sivas Şarkışla </t>
  </si>
  <si>
    <t xml:space="preserve">Sivas-Suşehri </t>
  </si>
  <si>
    <t>Sivas Koyulhisar</t>
  </si>
  <si>
    <t>Gökdere Sağlık Evi</t>
  </si>
  <si>
    <t>Sivas Gemerek</t>
  </si>
  <si>
    <t>Çepni Sağlık Evi</t>
  </si>
  <si>
    <t>Gümüştepe Sağlık Evi</t>
  </si>
  <si>
    <t>10 AHB</t>
  </si>
  <si>
    <t>Üniversite Bölgesi  Sağlıklı Yaşam Merkezi</t>
  </si>
  <si>
    <t>Çalış Aile Sağlığı Merkezi</t>
  </si>
  <si>
    <t>Topraklı Aile Sağlığı Merkezi</t>
  </si>
  <si>
    <t>Uçhisar Aile Sağlığı Merkezi</t>
  </si>
  <si>
    <t>Nar Aile Sağlığı Merkezi</t>
  </si>
  <si>
    <t>Kavak Aile Sağlığı Merkezi</t>
  </si>
  <si>
    <t>Ek Poliklinik Binası(200 Polk.,20.000 m2)</t>
  </si>
  <si>
    <t>Ağız ve Diş Sağlığı Mrk.+ASM+TSM+TRSM+FTR+Lab.</t>
  </si>
  <si>
    <t>Hasyurt Aile Sağlığı Merkezi+112 ASH</t>
  </si>
  <si>
    <t>5 Nolu Aile Sağlığı Merkezi+112 ASH</t>
  </si>
  <si>
    <t>30 Nolu İsmail Oğul Aile Sağlığı Merkezi+112 ASH</t>
  </si>
  <si>
    <t>10 Nolu Hacı Dudu Aile Sağlığı Merkezi+112 ASH</t>
  </si>
  <si>
    <t>2 Nolu Sağlıklı Hayat Merkezi+112 ASH+İlçe Sağlık Müdürlüğü</t>
  </si>
  <si>
    <t>Aile Sağlığı Merkezi+112 ASH+İlçe Sağlık Müdürlüğü</t>
  </si>
  <si>
    <t>3 Nolu Doktor Fatih Battaloğlu ASM</t>
  </si>
  <si>
    <t>Abdülhalim Altınoluk Aile Sağlığı Merkezi+112 ASH</t>
  </si>
  <si>
    <t>Beşikkaya 112 Acil Sağlık İstasyonu</t>
  </si>
  <si>
    <t>Ayvaşık 112 Acil Sağlık İstasyonu</t>
  </si>
  <si>
    <t>Mühye 112 Acil Sağlık İstasyonu</t>
  </si>
  <si>
    <t>Kızılırmak 112 Acil Sağlık İstasyonu</t>
  </si>
  <si>
    <t>Dodurga 112 Acil Sağlık İstasyonu</t>
  </si>
  <si>
    <t>Kurtuluş 112 Acil Sağlık İstasyonu</t>
  </si>
  <si>
    <t>Elvan 112 Acil Sağlık İstasyonu</t>
  </si>
  <si>
    <t>1. Mıntıka 112 Acil Sağlık İstasyonu</t>
  </si>
  <si>
    <t>Boğaziçi merkez 112 Acil Sağlık İstasyonu</t>
  </si>
  <si>
    <t>Pursaklar 112 Acil Sağlık İstasyonu</t>
  </si>
  <si>
    <t>Erzurum-Aziziye</t>
  </si>
  <si>
    <t>Muhtelif (882+ 500 adet)</t>
  </si>
  <si>
    <t>İl Ambulans Servisi Başhekimliği+UMKE</t>
  </si>
  <si>
    <t>İl Ambulan Servisi+UMKE</t>
  </si>
  <si>
    <t>16 Daireli Lojman (1200 m2)</t>
  </si>
  <si>
    <t>Denizli-Çal</t>
  </si>
  <si>
    <t>Denizler Sağlık Evi</t>
  </si>
  <si>
    <t xml:space="preserve"> 2 nolu Sağlıklı Hayat Merkezi+Halk Sağ.Lab.+ASM</t>
  </si>
  <si>
    <t>SYM/B+HSL+8 AHB</t>
  </si>
  <si>
    <t>Yenice Sağlık Evi</t>
  </si>
  <si>
    <t>112 Acil Sağlık İstasyonu+ Aile Sağlığı Merkezi</t>
  </si>
  <si>
    <t>112 ASH (200 m2)+ASM (5AHB)</t>
  </si>
  <si>
    <t>112 ASH (200 m2)ASM (5 AHB)</t>
  </si>
  <si>
    <t xml:space="preserve">5 yatak (1500 m2) </t>
  </si>
  <si>
    <t>20 ytk. 35 kpst. (4500 m2)</t>
  </si>
  <si>
    <t>35 ytk.(6.250 m2)</t>
  </si>
  <si>
    <t>Gültepe Aile Sağlığı Merkezi</t>
  </si>
  <si>
    <t>Erzincan-Kemaliye</t>
  </si>
  <si>
    <t>Canan Akkuş Aile Sağlığı Merkezi</t>
  </si>
  <si>
    <t>4 No'lu Aile Sağlığı Merkezi</t>
  </si>
  <si>
    <t>1 Nolu Aile Sağlığı Merkezi+İlçe Sağlık Müdürlüğü+112 ASHİ</t>
  </si>
  <si>
    <t>9 AHB ASM+İlçe Sağlık+112 ASHİ</t>
  </si>
  <si>
    <t>Afyonkarahisar-İhsaniye</t>
  </si>
  <si>
    <t>Gazlıgöl Aile Sağlığı Merkezi + 112 ASHİ</t>
  </si>
  <si>
    <t>4 AHB ASM+ 112 ASHİ</t>
  </si>
  <si>
    <t>Fethibey Aile Sağlığı Merkezi</t>
  </si>
  <si>
    <t>Doğer Aile Sağlığı Merkezi</t>
  </si>
  <si>
    <t>Çıkrık Aile Sağlığı Merkezi</t>
  </si>
  <si>
    <t>Sağlıklı Yaşam Merkezi+Aile Sağlığı Merkezi+112 ASHİ</t>
  </si>
  <si>
    <t>İSM+3 AHB</t>
  </si>
  <si>
    <t>Saltukova Aile Sağlığı Merkezi</t>
  </si>
  <si>
    <t>Perşembe Aile Sağlığı Merkezi+112 ASHİ</t>
  </si>
  <si>
    <t>7 AHB+112 ASHİ</t>
  </si>
  <si>
    <t>Kepez Aile Sağlığı Merkezi</t>
  </si>
  <si>
    <t>Kandilli Aile Sağlığı Merkezi+112 ASHİ</t>
  </si>
  <si>
    <t>Kırmacı Aile Sağlığı Merkezi+112 ASHİ</t>
  </si>
  <si>
    <t>Tekirdağ Ergene</t>
  </si>
  <si>
    <t>Marmaracık Aile Sağlığı Merkezi+112 ASHİ</t>
  </si>
  <si>
    <t>Tekirdağ Çorlu</t>
  </si>
  <si>
    <t>Ali Paşa Aile Sağlığı Merkezi+112 ASHİ</t>
  </si>
  <si>
    <t>2018I000860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</si>
</sst>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.00\ _Y_T_L_-;\-* #,##0.00\ _Y_T_L_-;_-* &quot;-&quot;??\ _Y_T_L_-;_-@_-"/>
  </numFmts>
  <fonts count="14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color rgb="FF000000"/>
      <name val="Arial"/>
      <family val="2"/>
      <charset val="162"/>
    </font>
    <font>
      <sz val="12"/>
      <name val="Courier New"/>
      <family val="3"/>
      <charset val="162"/>
    </font>
    <font>
      <sz val="12"/>
      <color indexed="9"/>
      <name val="Courier New"/>
      <family val="3"/>
      <charset val="162"/>
    </font>
    <font>
      <b/>
      <sz val="12"/>
      <name val="Courier New"/>
      <family val="3"/>
      <charset val="162"/>
    </font>
    <font>
      <b/>
      <sz val="12"/>
      <color indexed="9"/>
      <name val="Courier New"/>
      <family val="3"/>
      <charset val="162"/>
    </font>
    <font>
      <b/>
      <sz val="12"/>
      <color theme="8" tint="-0.499984740745262"/>
      <name val="Courier New"/>
      <family val="3"/>
      <charset val="162"/>
    </font>
    <font>
      <sz val="12"/>
      <color rgb="FFFF0000"/>
      <name val="Courier New"/>
      <family val="3"/>
      <charset val="162"/>
    </font>
    <font>
      <b/>
      <sz val="12"/>
      <color rgb="FFFF0000"/>
      <name val="Courier New"/>
      <family val="3"/>
      <charset val="162"/>
    </font>
    <font>
      <sz val="12"/>
      <color indexed="12"/>
      <name val="Courier New"/>
      <family val="3"/>
      <charset val="162"/>
    </font>
    <font>
      <b/>
      <sz val="12"/>
      <color indexed="10"/>
      <name val="Courier New"/>
      <family val="3"/>
      <charset val="162"/>
    </font>
    <font>
      <sz val="12"/>
      <color theme="1"/>
      <name val="Courier New"/>
      <family val="3"/>
      <charset val="162"/>
    </font>
    <font>
      <sz val="12"/>
      <color theme="3"/>
      <name val="Courier New"/>
      <family val="3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426">
    <xf numFmtId="0" fontId="0" fillId="0" borderId="0" xfId="0"/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14" fontId="3" fillId="0" borderId="0" xfId="1" applyNumberFormat="1" applyFont="1" applyFill="1" applyBorder="1" applyAlignment="1" applyProtection="1">
      <alignment horizontal="center"/>
    </xf>
    <xf numFmtId="0" fontId="4" fillId="6" borderId="0" xfId="1" applyFont="1" applyFill="1" applyBorder="1" applyProtection="1"/>
    <xf numFmtId="0" fontId="3" fillId="0" borderId="0" xfId="1" quotePrefix="1" applyFont="1" applyFill="1" applyBorder="1" applyProtection="1"/>
    <xf numFmtId="0" fontId="3" fillId="0" borderId="0" xfId="1" quotePrefix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center"/>
    </xf>
    <xf numFmtId="0" fontId="3" fillId="4" borderId="0" xfId="1" quotePrefix="1" applyFont="1" applyFill="1" applyBorder="1" applyAlignment="1" applyProtection="1">
      <alignment horizontal="center"/>
    </xf>
    <xf numFmtId="0" fontId="3" fillId="5" borderId="0" xfId="1" quotePrefix="1" applyFont="1" applyFill="1" applyBorder="1" applyAlignment="1" applyProtection="1">
      <alignment horizontal="center"/>
    </xf>
    <xf numFmtId="0" fontId="3" fillId="6" borderId="0" xfId="1" applyFont="1" applyFill="1" applyBorder="1" applyProtection="1"/>
    <xf numFmtId="0" fontId="3" fillId="6" borderId="0" xfId="1" quotePrefix="1" applyFont="1" applyFill="1" applyBorder="1" applyProtection="1"/>
    <xf numFmtId="0" fontId="3" fillId="4" borderId="0" xfId="1" applyFont="1" applyFill="1" applyBorder="1" applyAlignment="1" applyProtection="1">
      <alignment horizontal="center"/>
    </xf>
    <xf numFmtId="0" fontId="3" fillId="5" borderId="0" xfId="1" applyFont="1" applyFill="1" applyBorder="1" applyAlignment="1" applyProtection="1">
      <alignment horizontal="center"/>
    </xf>
    <xf numFmtId="0" fontId="3" fillId="0" borderId="0" xfId="1" applyFont="1" applyFill="1" applyAlignment="1" applyProtection="1">
      <alignment horizontal="centerContinuous"/>
    </xf>
    <xf numFmtId="0" fontId="3" fillId="4" borderId="0" xfId="1" applyFont="1" applyFill="1" applyAlignment="1" applyProtection="1">
      <alignment horizontal="center"/>
    </xf>
    <xf numFmtId="0" fontId="3" fillId="5" borderId="0" xfId="1" applyFont="1" applyFill="1" applyAlignment="1" applyProtection="1">
      <alignment horizontal="center"/>
    </xf>
    <xf numFmtId="3" fontId="3" fillId="0" borderId="0" xfId="1" applyNumberFormat="1" applyFont="1" applyFill="1" applyBorder="1" applyProtection="1"/>
    <xf numFmtId="0" fontId="3" fillId="0" borderId="0" xfId="1" applyFont="1" applyFill="1" applyProtection="1"/>
    <xf numFmtId="1" fontId="3" fillId="4" borderId="0" xfId="1" applyNumberFormat="1" applyFont="1" applyFill="1" applyAlignment="1" applyProtection="1">
      <alignment horizontal="center"/>
    </xf>
    <xf numFmtId="1" fontId="3" fillId="5" borderId="0" xfId="1" applyNumberFormat="1" applyFont="1" applyFill="1" applyAlignment="1" applyProtection="1">
      <alignment horizontal="center"/>
    </xf>
    <xf numFmtId="0" fontId="3" fillId="0" borderId="0" xfId="1" applyFont="1" applyFill="1" applyAlignment="1">
      <alignment horizontal="centerContinuous"/>
    </xf>
    <xf numFmtId="0" fontId="5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wrapText="1"/>
    </xf>
    <xf numFmtId="0" fontId="3" fillId="4" borderId="0" xfId="1" applyFont="1" applyFill="1" applyAlignment="1">
      <alignment horizontal="center"/>
    </xf>
    <xf numFmtId="0" fontId="3" fillId="5" borderId="0" xfId="1" applyFont="1" applyFill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0" fontId="3" fillId="0" borderId="0" xfId="1" quotePrefix="1" applyFont="1" applyFill="1" applyBorder="1" applyAlignment="1" applyProtection="1">
      <alignment horizontal="center"/>
    </xf>
    <xf numFmtId="0" fontId="3" fillId="0" borderId="0" xfId="1" applyFont="1" applyFill="1" applyAlignment="1" applyProtection="1">
      <alignment horizontal="fill"/>
    </xf>
    <xf numFmtId="0" fontId="5" fillId="0" borderId="0" xfId="1" applyFont="1" applyFill="1" applyBorder="1" applyAlignment="1" applyProtection="1">
      <alignment vertical="center"/>
    </xf>
    <xf numFmtId="0" fontId="5" fillId="0" borderId="0" xfId="1" quotePrefix="1" applyFont="1" applyFill="1" applyBorder="1" applyAlignment="1" applyProtection="1">
      <alignment horizontal="center" vertical="center"/>
    </xf>
    <xf numFmtId="0" fontId="5" fillId="7" borderId="0" xfId="1" applyFont="1" applyFill="1" applyBorder="1" applyAlignment="1" applyProtection="1">
      <alignment vertical="center"/>
    </xf>
    <xf numFmtId="0" fontId="5" fillId="7" borderId="0" xfId="1" applyFont="1" applyFill="1" applyBorder="1" applyAlignment="1" applyProtection="1">
      <alignment vertical="center" wrapText="1"/>
    </xf>
    <xf numFmtId="0" fontId="5" fillId="7" borderId="0" xfId="1" applyFont="1" applyFill="1" applyBorder="1" applyAlignment="1" applyProtection="1">
      <alignment horizontal="left" vertical="center"/>
    </xf>
    <xf numFmtId="3" fontId="5" fillId="7" borderId="0" xfId="1" applyNumberFormat="1" applyFont="1" applyFill="1" applyBorder="1" applyAlignment="1" applyProtection="1">
      <alignment vertical="center"/>
    </xf>
    <xf numFmtId="3" fontId="5" fillId="7" borderId="0" xfId="1" applyNumberFormat="1" applyFont="1" applyFill="1" applyBorder="1" applyAlignment="1" applyProtection="1">
      <alignment horizontal="center" vertical="center"/>
    </xf>
    <xf numFmtId="0" fontId="6" fillId="6" borderId="0" xfId="1" applyFont="1" applyFill="1" applyBorder="1" applyAlignment="1" applyProtection="1">
      <alignment vertical="center"/>
    </xf>
    <xf numFmtId="0" fontId="5" fillId="0" borderId="0" xfId="1" applyFont="1" applyFill="1" applyBorder="1" applyProtection="1"/>
    <xf numFmtId="0" fontId="5" fillId="3" borderId="0" xfId="1" applyFont="1" applyFill="1" applyBorder="1" applyProtection="1"/>
    <xf numFmtId="0" fontId="5" fillId="3" borderId="0" xfId="1" applyFont="1" applyFill="1" applyBorder="1" applyAlignment="1" applyProtection="1">
      <alignment horizontal="left"/>
    </xf>
    <xf numFmtId="3" fontId="5" fillId="3" borderId="0" xfId="1" applyNumberFormat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/>
    </xf>
    <xf numFmtId="1" fontId="5" fillId="3" borderId="0" xfId="1" applyNumberFormat="1" applyFont="1" applyFill="1" applyBorder="1" applyAlignment="1" applyProtection="1">
      <alignment horizontal="center"/>
    </xf>
    <xf numFmtId="0" fontId="6" fillId="6" borderId="0" xfId="1" applyFont="1" applyFill="1" applyBorder="1" applyProtection="1"/>
    <xf numFmtId="0" fontId="5" fillId="8" borderId="0" xfId="1" applyFont="1" applyFill="1" applyBorder="1" applyProtection="1"/>
    <xf numFmtId="0" fontId="5" fillId="8" borderId="0" xfId="1" applyFont="1" applyFill="1" applyBorder="1" applyAlignment="1" applyProtection="1">
      <alignment horizontal="left"/>
    </xf>
    <xf numFmtId="0" fontId="5" fillId="8" borderId="0" xfId="1" applyFont="1" applyFill="1" applyBorder="1" applyAlignment="1" applyProtection="1">
      <alignment horizontal="center" vertical="center"/>
    </xf>
    <xf numFmtId="0" fontId="5" fillId="8" borderId="0" xfId="1" applyFont="1" applyFill="1" applyBorder="1" applyAlignment="1" applyProtection="1">
      <alignment horizontal="center"/>
    </xf>
    <xf numFmtId="3" fontId="5" fillId="8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/>
    </xf>
    <xf numFmtId="3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3" fontId="5" fillId="6" borderId="0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/>
    </xf>
    <xf numFmtId="0" fontId="3" fillId="7" borderId="0" xfId="1" applyFont="1" applyFill="1" applyBorder="1" applyAlignment="1" applyProtection="1">
      <alignment vertical="center"/>
    </xf>
    <xf numFmtId="0" fontId="3" fillId="7" borderId="0" xfId="1" applyFont="1" applyFill="1" applyBorder="1" applyAlignment="1" applyProtection="1">
      <alignment horizontal="left" vertical="center"/>
    </xf>
    <xf numFmtId="3" fontId="3" fillId="7" borderId="0" xfId="1" applyNumberFormat="1" applyFont="1" applyFill="1" applyBorder="1" applyAlignment="1" applyProtection="1">
      <alignment vertical="center"/>
    </xf>
    <xf numFmtId="3" fontId="3" fillId="7" borderId="0" xfId="1" applyNumberFormat="1" applyFont="1" applyFill="1" applyBorder="1" applyAlignment="1" applyProtection="1">
      <alignment horizontal="center" vertical="center"/>
    </xf>
    <xf numFmtId="3" fontId="5" fillId="6" borderId="0" xfId="1" applyNumberFormat="1" applyFont="1" applyFill="1" applyBorder="1" applyAlignment="1" applyProtection="1">
      <alignment horizontal="center" vertical="center"/>
    </xf>
    <xf numFmtId="0" fontId="4" fillId="6" borderId="0" xfId="1" applyFont="1" applyFill="1" applyBorder="1" applyAlignment="1" applyProtection="1">
      <alignment vertical="center"/>
    </xf>
    <xf numFmtId="0" fontId="3" fillId="3" borderId="0" xfId="1" applyFont="1" applyFill="1" applyBorder="1" applyProtection="1"/>
    <xf numFmtId="0" fontId="3" fillId="3" borderId="0" xfId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center" vertical="center"/>
    </xf>
    <xf numFmtId="1" fontId="3" fillId="3" borderId="0" xfId="1" applyNumberFormat="1" applyFont="1" applyFill="1" applyBorder="1" applyProtection="1"/>
    <xf numFmtId="3" fontId="3" fillId="3" borderId="0" xfId="1" applyNumberFormat="1" applyFont="1" applyFill="1" applyBorder="1" applyAlignment="1" applyProtection="1">
      <alignment horizontal="center"/>
    </xf>
    <xf numFmtId="0" fontId="3" fillId="8" borderId="0" xfId="1" applyFont="1" applyFill="1" applyBorder="1" applyProtection="1"/>
    <xf numFmtId="0" fontId="3" fillId="8" borderId="0" xfId="1" applyFont="1" applyFill="1" applyBorder="1" applyAlignment="1" applyProtection="1">
      <alignment horizontal="left"/>
    </xf>
    <xf numFmtId="0" fontId="3" fillId="8" borderId="0" xfId="1" applyFont="1" applyFill="1" applyBorder="1" applyAlignment="1" applyProtection="1">
      <alignment horizontal="center" vertical="center"/>
    </xf>
    <xf numFmtId="0" fontId="3" fillId="8" borderId="0" xfId="1" applyFont="1" applyFill="1" applyBorder="1" applyAlignment="1" applyProtection="1">
      <alignment horizontal="center"/>
    </xf>
    <xf numFmtId="3" fontId="3" fillId="8" borderId="0" xfId="1" applyNumberFormat="1" applyFont="1" applyFill="1" applyBorder="1" applyProtection="1"/>
    <xf numFmtId="3" fontId="3" fillId="8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>
      <alignment horizontal="center"/>
    </xf>
    <xf numFmtId="0" fontId="5" fillId="6" borderId="0" xfId="1" applyFont="1" applyFill="1" applyBorder="1" applyProtection="1"/>
    <xf numFmtId="0" fontId="5" fillId="6" borderId="0" xfId="1" applyFont="1" applyFill="1" applyBorder="1" applyAlignment="1" applyProtection="1">
      <alignment horizontal="center" vertical="center"/>
    </xf>
    <xf numFmtId="0" fontId="5" fillId="9" borderId="0" xfId="1" applyFont="1" applyFill="1" applyBorder="1" applyProtection="1"/>
    <xf numFmtId="0" fontId="5" fillId="9" borderId="0" xfId="1" applyFont="1" applyFill="1" applyProtection="1"/>
    <xf numFmtId="0" fontId="5" fillId="9" borderId="0" xfId="1" applyFont="1" applyFill="1" applyAlignment="1" applyProtection="1">
      <alignment horizontal="left"/>
    </xf>
    <xf numFmtId="1" fontId="5" fillId="9" borderId="0" xfId="1" applyNumberFormat="1" applyFont="1" applyFill="1" applyBorder="1" applyAlignment="1" applyProtection="1">
      <alignment horizontal="center"/>
    </xf>
    <xf numFmtId="0" fontId="5" fillId="9" borderId="0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3" fillId="0" borderId="0" xfId="1" applyFont="1" applyFill="1"/>
    <xf numFmtId="0" fontId="3" fillId="0" borderId="0" xfId="1" applyFont="1" applyFill="1" applyAlignment="1" applyProtection="1">
      <alignment horizontal="center" vertical="center"/>
    </xf>
    <xf numFmtId="1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1" fontId="3" fillId="0" borderId="0" xfId="1" quotePrefix="1" applyNumberFormat="1" applyFont="1" applyFill="1" applyAlignment="1" applyProtection="1">
      <alignment horizontal="right"/>
    </xf>
    <xf numFmtId="0" fontId="3" fillId="0" borderId="0" xfId="1" applyFont="1" applyFill="1" applyAlignment="1">
      <alignment horizontal="center"/>
    </xf>
    <xf numFmtId="1" fontId="3" fillId="9" borderId="0" xfId="1" quotePrefix="1" applyNumberFormat="1" applyFont="1" applyFill="1" applyAlignment="1" applyProtection="1">
      <alignment horizontal="center"/>
    </xf>
    <xf numFmtId="3" fontId="3" fillId="6" borderId="0" xfId="1" applyNumberFormat="1" applyFont="1" applyFill="1" applyBorder="1" applyAlignment="1" applyProtection="1">
      <alignment horizontal="center" vertical="center"/>
    </xf>
    <xf numFmtId="0" fontId="3" fillId="6" borderId="0" xfId="1" applyFont="1" applyFill="1"/>
    <xf numFmtId="0" fontId="4" fillId="6" borderId="0" xfId="1" applyFont="1" applyFill="1"/>
    <xf numFmtId="0" fontId="4" fillId="2" borderId="0" xfId="1" applyFont="1" applyFill="1"/>
    <xf numFmtId="0" fontId="3" fillId="10" borderId="0" xfId="1" applyFont="1" applyFill="1"/>
    <xf numFmtId="0" fontId="7" fillId="0" borderId="0" xfId="1" applyFont="1" applyFill="1" applyBorder="1" applyProtection="1"/>
    <xf numFmtId="0" fontId="7" fillId="0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Protection="1"/>
    <xf numFmtId="0" fontId="7" fillId="0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center"/>
    </xf>
    <xf numFmtId="0" fontId="7" fillId="6" borderId="0" xfId="1" applyFont="1" applyFill="1" applyBorder="1" applyProtection="1"/>
    <xf numFmtId="3" fontId="3" fillId="0" borderId="0" xfId="1" quotePrefix="1" applyNumberFormat="1" applyFont="1" applyFill="1" applyAlignment="1" applyProtection="1">
      <alignment horizontal="center" vertical="center"/>
    </xf>
    <xf numFmtId="3" fontId="3" fillId="6" borderId="0" xfId="1" applyNumberFormat="1" applyFont="1" applyFill="1" applyBorder="1" applyProtection="1"/>
    <xf numFmtId="1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>
      <alignment horizontal="center" vertical="center"/>
    </xf>
    <xf numFmtId="3" fontId="3" fillId="7" borderId="0" xfId="1" applyNumberFormat="1" applyFont="1" applyFill="1" applyBorder="1" applyAlignment="1" applyProtection="1">
      <alignment horizontal="center"/>
    </xf>
    <xf numFmtId="3" fontId="3" fillId="6" borderId="0" xfId="1" applyNumberFormat="1" applyFont="1" applyFill="1" applyBorder="1" applyAlignment="1" applyProtection="1">
      <alignment horizontal="center"/>
    </xf>
    <xf numFmtId="3" fontId="4" fillId="6" borderId="0" xfId="1" applyNumberFormat="1" applyFont="1" applyFill="1" applyBorder="1" applyProtection="1"/>
    <xf numFmtId="0" fontId="3" fillId="6" borderId="0" xfId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 applyProtection="1">
      <alignment horizontal="left"/>
    </xf>
    <xf numFmtId="0" fontId="5" fillId="11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/>
    </xf>
    <xf numFmtId="0" fontId="3" fillId="7" borderId="0" xfId="1" applyFont="1" applyFill="1" applyBorder="1" applyAlignment="1" applyProtection="1">
      <alignment horizontal="center" vertical="center"/>
    </xf>
    <xf numFmtId="0" fontId="3" fillId="7" borderId="0" xfId="1" applyFont="1" applyFill="1" applyBorder="1" applyAlignment="1" applyProtection="1">
      <alignment horizontal="left" vertical="center" wrapText="1"/>
    </xf>
    <xf numFmtId="0" fontId="4" fillId="6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 applyProtection="1">
      <alignment horizontal="left" vertical="center"/>
    </xf>
    <xf numFmtId="1" fontId="3" fillId="3" borderId="0" xfId="1" applyNumberFormat="1" applyFont="1" applyFill="1" applyBorder="1" applyAlignment="1" applyProtection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3" fillId="8" borderId="0" xfId="1" applyFont="1" applyFill="1" applyBorder="1" applyAlignment="1" applyProtection="1">
      <alignment horizontal="left" vertical="center"/>
    </xf>
    <xf numFmtId="3" fontId="3" fillId="8" borderId="0" xfId="1" applyNumberFormat="1" applyFont="1" applyFill="1" applyBorder="1" applyAlignment="1" applyProtection="1">
      <alignment horizontal="center" vertical="center"/>
    </xf>
    <xf numFmtId="0" fontId="5" fillId="6" borderId="0" xfId="1" applyFont="1" applyFill="1" applyBorder="1" applyAlignment="1" applyProtection="1">
      <alignment vertical="center"/>
    </xf>
    <xf numFmtId="0" fontId="5" fillId="6" borderId="0" xfId="1" applyFont="1" applyFill="1" applyBorder="1" applyAlignment="1" applyProtection="1"/>
    <xf numFmtId="0" fontId="3" fillId="6" borderId="0" xfId="1" applyFont="1" applyFill="1" applyBorder="1" applyAlignment="1" applyProtection="1">
      <alignment vertical="center" wrapText="1"/>
    </xf>
    <xf numFmtId="0" fontId="3" fillId="6" borderId="0" xfId="1" applyFont="1" applyFill="1" applyAlignment="1" applyProtection="1">
      <alignment horizontal="left"/>
    </xf>
    <xf numFmtId="0" fontId="3" fillId="6" borderId="0" xfId="1" applyFont="1" applyFill="1" applyBorder="1" applyAlignment="1" applyProtection="1">
      <alignment horizontal="center"/>
    </xf>
    <xf numFmtId="1" fontId="3" fillId="6" borderId="0" xfId="1" applyNumberFormat="1" applyFont="1" applyFill="1" applyAlignment="1" applyProtection="1">
      <alignment horizontal="right"/>
    </xf>
    <xf numFmtId="3" fontId="3" fillId="6" borderId="0" xfId="1" applyNumberFormat="1" applyFont="1" applyFill="1" applyAlignment="1" applyProtection="1">
      <alignment horizontal="center" vertical="center"/>
    </xf>
    <xf numFmtId="3" fontId="3" fillId="6" borderId="0" xfId="1" applyNumberFormat="1" applyFont="1" applyFill="1" applyProtection="1"/>
    <xf numFmtId="0" fontId="3" fillId="6" borderId="0" xfId="0" applyFont="1" applyFill="1" applyBorder="1" applyProtection="1"/>
    <xf numFmtId="0" fontId="3" fillId="6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0" xfId="0" applyFont="1" applyFill="1" applyAlignment="1" applyProtection="1">
      <alignment horizontal="left"/>
    </xf>
    <xf numFmtId="3" fontId="3" fillId="6" borderId="0" xfId="0" applyNumberFormat="1" applyFont="1" applyFill="1" applyBorder="1" applyAlignment="1" applyProtection="1">
      <alignment horizontal="center" vertical="center"/>
    </xf>
    <xf numFmtId="3" fontId="3" fillId="6" borderId="0" xfId="0" applyNumberFormat="1" applyFont="1" applyFill="1" applyBorder="1" applyProtection="1"/>
    <xf numFmtId="0" fontId="3" fillId="6" borderId="0" xfId="0" applyFont="1" applyFill="1" applyBorder="1" applyAlignment="1" applyProtection="1">
      <alignment horizontal="center"/>
    </xf>
    <xf numFmtId="0" fontId="8" fillId="6" borderId="0" xfId="1" applyFont="1" applyFill="1" applyBorder="1" applyProtection="1"/>
    <xf numFmtId="0" fontId="8" fillId="6" borderId="0" xfId="1" applyFont="1" applyFill="1" applyBorder="1" applyAlignment="1" applyProtection="1">
      <alignment horizontal="center" vertical="center"/>
    </xf>
    <xf numFmtId="0" fontId="9" fillId="6" borderId="0" xfId="1" applyFont="1" applyFill="1" applyBorder="1" applyProtection="1"/>
    <xf numFmtId="0" fontId="8" fillId="6" borderId="0" xfId="1" applyFont="1" applyFill="1" applyBorder="1" applyAlignment="1" applyProtection="1">
      <alignment vertical="center" wrapText="1"/>
    </xf>
    <xf numFmtId="0" fontId="8" fillId="6" borderId="0" xfId="1" applyFont="1" applyFill="1" applyAlignment="1" applyProtection="1">
      <alignment horizontal="left"/>
    </xf>
    <xf numFmtId="3" fontId="8" fillId="6" borderId="0" xfId="1" applyNumberFormat="1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 applyProtection="1">
      <alignment horizontal="center"/>
    </xf>
    <xf numFmtId="3" fontId="8" fillId="6" borderId="0" xfId="1" applyNumberFormat="1" applyFont="1" applyFill="1" applyBorder="1" applyProtection="1"/>
    <xf numFmtId="3" fontId="8" fillId="6" borderId="0" xfId="1" applyNumberFormat="1" applyFont="1" applyFill="1" applyBorder="1" applyAlignment="1" applyProtection="1">
      <alignment horizontal="center"/>
    </xf>
    <xf numFmtId="0" fontId="5" fillId="6" borderId="0" xfId="1" applyFont="1" applyFill="1" applyBorder="1" applyAlignment="1" applyProtection="1">
      <alignment horizontal="center"/>
    </xf>
    <xf numFmtId="0" fontId="3" fillId="6" borderId="0" xfId="1" applyFont="1" applyFill="1" applyBorder="1" applyAlignment="1" applyProtection="1">
      <alignment vertical="center"/>
    </xf>
    <xf numFmtId="0" fontId="3" fillId="6" borderId="0" xfId="1" applyFont="1" applyFill="1" applyAlignment="1" applyProtection="1">
      <alignment horizontal="left" vertical="center"/>
    </xf>
    <xf numFmtId="1" fontId="3" fillId="6" borderId="0" xfId="1" applyNumberFormat="1" applyFont="1" applyFill="1" applyAlignment="1" applyProtection="1">
      <alignment horizontal="right" vertical="center"/>
    </xf>
    <xf numFmtId="3" fontId="3" fillId="6" borderId="0" xfId="1" applyNumberFormat="1" applyFont="1" applyFill="1" applyAlignment="1" applyProtection="1">
      <alignment vertical="center"/>
    </xf>
    <xf numFmtId="0" fontId="3" fillId="6" borderId="0" xfId="1" applyFont="1" applyFill="1" applyAlignment="1">
      <alignment vertical="center"/>
    </xf>
    <xf numFmtId="0" fontId="3" fillId="6" borderId="0" xfId="1" applyFont="1" applyFill="1" applyAlignment="1" applyProtection="1">
      <alignment horizontal="left" wrapText="1"/>
    </xf>
    <xf numFmtId="1" fontId="8" fillId="6" borderId="0" xfId="1" applyNumberFormat="1" applyFont="1" applyFill="1" applyAlignment="1" applyProtection="1">
      <alignment horizontal="right"/>
    </xf>
    <xf numFmtId="3" fontId="8" fillId="6" borderId="0" xfId="1" applyNumberFormat="1" applyFont="1" applyFill="1" applyAlignment="1" applyProtection="1">
      <alignment horizontal="center" vertical="center"/>
    </xf>
    <xf numFmtId="3" fontId="8" fillId="6" borderId="0" xfId="1" applyNumberFormat="1" applyFont="1" applyFill="1" applyProtection="1"/>
    <xf numFmtId="3" fontId="8" fillId="6" borderId="0" xfId="1" applyNumberFormat="1" applyFont="1" applyFill="1" applyAlignment="1" applyProtection="1">
      <alignment horizontal="center"/>
    </xf>
    <xf numFmtId="0" fontId="8" fillId="6" borderId="0" xfId="1" applyFont="1" applyFill="1"/>
    <xf numFmtId="0" fontId="8" fillId="6" borderId="0" xfId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3" fontId="3" fillId="6" borderId="0" xfId="1" applyNumberFormat="1" applyFont="1" applyFill="1" applyAlignment="1" applyProtection="1">
      <alignment horizontal="center"/>
    </xf>
    <xf numFmtId="1" fontId="3" fillId="6" borderId="0" xfId="1" applyNumberFormat="1" applyFont="1" applyFill="1" applyBorder="1" applyProtection="1"/>
    <xf numFmtId="0" fontId="8" fillId="6" borderId="0" xfId="1" applyFont="1" applyFill="1" applyBorder="1" applyAlignment="1" applyProtection="1"/>
    <xf numFmtId="0" fontId="8" fillId="11" borderId="0" xfId="1" applyFont="1" applyFill="1" applyBorder="1" applyProtection="1"/>
    <xf numFmtId="0" fontId="8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/>
    </xf>
    <xf numFmtId="1" fontId="8" fillId="0" borderId="0" xfId="1" applyNumberFormat="1" applyFont="1" applyFill="1" applyAlignment="1" applyProtection="1">
      <alignment horizontal="right"/>
    </xf>
    <xf numFmtId="3" fontId="8" fillId="0" borderId="0" xfId="1" applyNumberFormat="1" applyFont="1" applyFill="1" applyAlignment="1" applyProtection="1">
      <alignment horizontal="center" vertical="center"/>
    </xf>
    <xf numFmtId="3" fontId="8" fillId="0" borderId="0" xfId="1" applyNumberFormat="1" applyFont="1" applyFill="1" applyProtection="1"/>
    <xf numFmtId="3" fontId="8" fillId="0" borderId="0" xfId="1" applyNumberFormat="1" applyFont="1" applyFill="1" applyAlignment="1" applyProtection="1">
      <alignment horizontal="center"/>
    </xf>
    <xf numFmtId="0" fontId="8" fillId="0" borderId="0" xfId="1" applyFont="1" applyFill="1"/>
    <xf numFmtId="3" fontId="8" fillId="6" borderId="0" xfId="1" applyNumberFormat="1" applyFont="1" applyFill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>
      <alignment horizontal="center" vertical="center"/>
    </xf>
    <xf numFmtId="0" fontId="3" fillId="6" borderId="0" xfId="1" applyFont="1" applyFill="1" applyBorder="1" applyAlignment="1" applyProtection="1"/>
    <xf numFmtId="0" fontId="3" fillId="6" borderId="0" xfId="1" applyFont="1" applyFill="1" applyBorder="1" applyAlignment="1" applyProtection="1">
      <alignment horizontal="left" vertical="center"/>
    </xf>
    <xf numFmtId="0" fontId="3" fillId="6" borderId="0" xfId="0" applyFont="1" applyFill="1" applyBorder="1" applyAlignment="1">
      <alignment horizontal="left"/>
    </xf>
    <xf numFmtId="0" fontId="3" fillId="6" borderId="0" xfId="1" applyFont="1" applyFill="1" applyBorder="1" applyAlignment="1" applyProtection="1">
      <alignment horizontal="left" wrapText="1"/>
    </xf>
    <xf numFmtId="0" fontId="3" fillId="11" borderId="0" xfId="1" applyFont="1" applyFill="1" applyBorder="1" applyAlignment="1" applyProtection="1">
      <alignment horizontal="center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3" fontId="3" fillId="6" borderId="0" xfId="1" applyNumberFormat="1" applyFont="1" applyFill="1" applyAlignment="1">
      <alignment horizontal="center"/>
    </xf>
    <xf numFmtId="49" fontId="3" fillId="6" borderId="0" xfId="2" applyNumberFormat="1" applyFont="1" applyFill="1" applyBorder="1" applyAlignment="1" applyProtection="1">
      <alignment horizontal="center" vertical="center"/>
    </xf>
    <xf numFmtId="0" fontId="3" fillId="6" borderId="0" xfId="1" applyFont="1" applyFill="1" applyBorder="1"/>
    <xf numFmtId="0" fontId="3" fillId="6" borderId="0" xfId="1" applyFont="1" applyFill="1" applyBorder="1" applyAlignment="1">
      <alignment vertical="center"/>
    </xf>
    <xf numFmtId="0" fontId="3" fillId="6" borderId="0" xfId="1" applyFont="1" applyFill="1" applyBorder="1" applyAlignment="1">
      <alignment horizontal="center" vertical="center"/>
    </xf>
    <xf numFmtId="49" fontId="3" fillId="6" borderId="0" xfId="2" applyNumberFormat="1" applyFont="1" applyFill="1" applyBorder="1" applyAlignment="1" applyProtection="1">
      <alignment vertical="center"/>
    </xf>
    <xf numFmtId="0" fontId="3" fillId="6" borderId="0" xfId="1" applyFont="1" applyFill="1" applyBorder="1" applyAlignment="1">
      <alignment horizontal="left" vertical="center" wrapText="1"/>
    </xf>
    <xf numFmtId="0" fontId="3" fillId="6" borderId="0" xfId="1" applyFont="1" applyFill="1" applyBorder="1" applyAlignment="1" applyProtection="1">
      <alignment horizontal="left" vertical="center" wrapText="1"/>
    </xf>
    <xf numFmtId="3" fontId="3" fillId="6" borderId="0" xfId="1" applyNumberFormat="1" applyFont="1" applyFill="1" applyBorder="1" applyAlignment="1" applyProtection="1">
      <alignment vertical="center"/>
    </xf>
    <xf numFmtId="3" fontId="3" fillId="6" borderId="0" xfId="1" applyNumberFormat="1" applyFont="1" applyFill="1" applyBorder="1" applyAlignment="1">
      <alignment vertical="center"/>
    </xf>
    <xf numFmtId="3" fontId="3" fillId="6" borderId="0" xfId="1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6" borderId="0" xfId="1" applyFont="1" applyFill="1" applyAlignment="1">
      <alignment horizontal="center" vertical="center"/>
    </xf>
    <xf numFmtId="3" fontId="3" fillId="6" borderId="0" xfId="1" applyNumberFormat="1" applyFont="1" applyFill="1" applyAlignment="1">
      <alignment horizontal="center" vertical="center"/>
    </xf>
    <xf numFmtId="0" fontId="8" fillId="6" borderId="0" xfId="1" applyFont="1" applyFill="1" applyBorder="1" applyAlignment="1" applyProtection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1" applyFont="1" applyFill="1" applyBorder="1" applyAlignment="1" applyProtection="1">
      <alignment horizontal="left" vertical="center"/>
    </xf>
    <xf numFmtId="0" fontId="8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 vertical="center"/>
    </xf>
    <xf numFmtId="0" fontId="8" fillId="6" borderId="0" xfId="1" applyFont="1" applyFill="1" applyBorder="1" applyAlignment="1" applyProtection="1">
      <alignment horizontal="left"/>
    </xf>
    <xf numFmtId="1" fontId="8" fillId="6" borderId="0" xfId="1" applyNumberFormat="1" applyFont="1" applyFill="1" applyBorder="1" applyAlignment="1" applyProtection="1">
      <alignment horizontal="right"/>
    </xf>
    <xf numFmtId="0" fontId="8" fillId="6" borderId="0" xfId="1" applyFont="1" applyFill="1" applyBorder="1"/>
    <xf numFmtId="3" fontId="8" fillId="6" borderId="0" xfId="1" applyNumberFormat="1" applyFont="1" applyFill="1" applyBorder="1"/>
    <xf numFmtId="0" fontId="8" fillId="6" borderId="0" xfId="1" applyFont="1" applyFill="1" applyBorder="1" applyAlignment="1">
      <alignment horizontal="center"/>
    </xf>
    <xf numFmtId="3" fontId="8" fillId="6" borderId="0" xfId="1" applyNumberFormat="1" applyFont="1" applyFill="1" applyBorder="1" applyAlignment="1">
      <alignment horizontal="center"/>
    </xf>
    <xf numFmtId="3" fontId="8" fillId="8" borderId="0" xfId="1" applyNumberFormat="1" applyFont="1" applyFill="1" applyBorder="1" applyAlignment="1" applyProtection="1">
      <alignment horizontal="center" vertical="center"/>
    </xf>
    <xf numFmtId="0" fontId="9" fillId="6" borderId="0" xfId="1" applyFont="1" applyFill="1" applyBorder="1" applyAlignment="1" applyProtection="1">
      <alignment horizontal="center"/>
    </xf>
    <xf numFmtId="3" fontId="8" fillId="6" borderId="0" xfId="1" applyNumberFormat="1" applyFont="1" applyFill="1" applyAlignment="1">
      <alignment horizontal="right"/>
    </xf>
    <xf numFmtId="3" fontId="3" fillId="6" borderId="0" xfId="1" applyNumberFormat="1" applyFont="1" applyFill="1"/>
    <xf numFmtId="3" fontId="8" fillId="6" borderId="0" xfId="1" applyNumberFormat="1" applyFont="1" applyFill="1"/>
    <xf numFmtId="0" fontId="8" fillId="6" borderId="0" xfId="1" applyFont="1" applyFill="1" applyProtection="1"/>
    <xf numFmtId="3" fontId="5" fillId="6" borderId="0" xfId="1" applyNumberFormat="1" applyFont="1" applyFill="1" applyBorder="1" applyProtection="1"/>
    <xf numFmtId="0" fontId="5" fillId="6" borderId="0" xfId="1" applyFont="1" applyFill="1" applyBorder="1"/>
    <xf numFmtId="0" fontId="10" fillId="6" borderId="0" xfId="1" applyFont="1" applyFill="1" applyProtection="1"/>
    <xf numFmtId="0" fontId="10" fillId="0" borderId="0" xfId="1" applyFont="1" applyFill="1" applyProtection="1"/>
    <xf numFmtId="1" fontId="11" fillId="6" borderId="0" xfId="1" applyNumberFormat="1" applyFont="1" applyFill="1" applyAlignment="1" applyProtection="1">
      <alignment horizontal="right"/>
    </xf>
    <xf numFmtId="1" fontId="11" fillId="6" borderId="0" xfId="1" applyNumberFormat="1" applyFont="1" applyFill="1" applyAlignment="1">
      <alignment horizontal="center" vertical="center"/>
    </xf>
    <xf numFmtId="3" fontId="11" fillId="6" borderId="0" xfId="1" applyNumberFormat="1" applyFont="1" applyFill="1" applyProtection="1"/>
    <xf numFmtId="1" fontId="11" fillId="6" borderId="0" xfId="1" applyNumberFormat="1" applyFont="1" applyFill="1" applyAlignment="1">
      <alignment horizontal="center"/>
    </xf>
    <xf numFmtId="0" fontId="10" fillId="6" borderId="0" xfId="1" applyFont="1" applyFill="1"/>
    <xf numFmtId="0" fontId="10" fillId="6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3" fillId="11" borderId="0" xfId="1" applyFont="1" applyFill="1" applyBorder="1" applyAlignment="1" applyProtection="1">
      <alignment vertical="center"/>
    </xf>
    <xf numFmtId="0" fontId="3" fillId="7" borderId="0" xfId="1" applyFont="1" applyFill="1" applyBorder="1" applyAlignment="1" applyProtection="1">
      <alignment vertical="center" wrapText="1"/>
    </xf>
    <xf numFmtId="3" fontId="3" fillId="3" borderId="0" xfId="1" applyNumberFormat="1" applyFont="1" applyFill="1" applyBorder="1" applyAlignment="1" applyProtection="1">
      <alignment horizontal="center" vertical="center"/>
    </xf>
    <xf numFmtId="0" fontId="3" fillId="6" borderId="0" xfId="1" quotePrefix="1" applyFont="1" applyFill="1" applyBorder="1" applyAlignment="1" applyProtection="1">
      <alignment horizontal="left" vertical="center"/>
    </xf>
    <xf numFmtId="0" fontId="3" fillId="11" borderId="0" xfId="1" applyFont="1" applyFill="1" applyBorder="1" applyProtection="1"/>
    <xf numFmtId="1" fontId="3" fillId="6" borderId="0" xfId="1" applyNumberFormat="1" applyFont="1" applyFill="1" applyBorder="1" applyAlignment="1" applyProtection="1">
      <alignment horizontal="right"/>
    </xf>
    <xf numFmtId="3" fontId="3" fillId="6" borderId="0" xfId="1" applyNumberFormat="1" applyFont="1" applyFill="1" applyBorder="1"/>
    <xf numFmtId="0" fontId="3" fillId="6" borderId="0" xfId="1" applyFont="1" applyFill="1" applyBorder="1" applyAlignment="1">
      <alignment horizontal="center"/>
    </xf>
    <xf numFmtId="3" fontId="3" fillId="6" borderId="0" xfId="1" applyNumberFormat="1" applyFont="1" applyFill="1" applyBorder="1" applyAlignment="1">
      <alignment horizontal="center"/>
    </xf>
    <xf numFmtId="0" fontId="3" fillId="6" borderId="0" xfId="1" applyFont="1" applyFill="1" applyAlignment="1" applyProtection="1">
      <alignment vertical="center"/>
    </xf>
    <xf numFmtId="0" fontId="3" fillId="11" borderId="0" xfId="1" applyFont="1" applyFill="1" applyAlignment="1" applyProtection="1">
      <alignment vertical="center"/>
    </xf>
    <xf numFmtId="0" fontId="3" fillId="6" borderId="0" xfId="1" applyFont="1" applyFill="1" applyAlignment="1" applyProtection="1">
      <alignment vertical="center" wrapText="1"/>
    </xf>
    <xf numFmtId="0" fontId="9" fillId="0" borderId="0" xfId="1" applyFont="1" applyFill="1" applyBorder="1" applyProtection="1"/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/>
    </xf>
    <xf numFmtId="1" fontId="9" fillId="0" borderId="0" xfId="1" applyNumberFormat="1" applyFont="1" applyFill="1" applyBorder="1" applyAlignment="1" applyProtection="1">
      <alignment horizontal="right"/>
    </xf>
    <xf numFmtId="3" fontId="9" fillId="0" borderId="0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/>
    <xf numFmtId="3" fontId="9" fillId="0" borderId="0" xfId="1" applyNumberFormat="1" applyFont="1" applyFill="1" applyBorder="1"/>
    <xf numFmtId="0" fontId="9" fillId="0" borderId="0" xfId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 applyProtection="1">
      <alignment horizontal="center"/>
    </xf>
    <xf numFmtId="0" fontId="3" fillId="15" borderId="0" xfId="1" applyFont="1" applyFill="1" applyBorder="1" applyProtection="1"/>
    <xf numFmtId="0" fontId="3" fillId="15" borderId="0" xfId="1" applyFont="1" applyFill="1" applyBorder="1" applyAlignment="1" applyProtection="1">
      <alignment horizontal="left"/>
    </xf>
    <xf numFmtId="0" fontId="3" fillId="15" borderId="0" xfId="1" applyFont="1" applyFill="1" applyBorder="1" applyAlignment="1" applyProtection="1">
      <alignment horizontal="center" vertical="center"/>
    </xf>
    <xf numFmtId="0" fontId="3" fillId="15" borderId="0" xfId="1" applyFont="1" applyFill="1" applyBorder="1" applyAlignment="1" applyProtection="1">
      <alignment horizontal="center"/>
    </xf>
    <xf numFmtId="3" fontId="3" fillId="15" borderId="0" xfId="1" applyNumberFormat="1" applyFont="1" applyFill="1" applyBorder="1" applyAlignment="1" applyProtection="1">
      <alignment horizontal="center" vertical="center"/>
    </xf>
    <xf numFmtId="3" fontId="3" fillId="11" borderId="0" xfId="1" applyNumberFormat="1" applyFont="1" applyFill="1" applyBorder="1" applyAlignment="1">
      <alignment horizontal="center"/>
    </xf>
    <xf numFmtId="0" fontId="3" fillId="6" borderId="0" xfId="0" applyFont="1" applyFill="1" applyBorder="1" applyAlignment="1"/>
    <xf numFmtId="3" fontId="3" fillId="6" borderId="0" xfId="0" applyNumberFormat="1" applyFont="1" applyFill="1" applyBorder="1" applyAlignment="1">
      <alignment horizontal="center"/>
    </xf>
    <xf numFmtId="0" fontId="3" fillId="6" borderId="0" xfId="1" applyFont="1" applyFill="1" applyBorder="1" applyAlignment="1"/>
    <xf numFmtId="3" fontId="3" fillId="6" borderId="0" xfId="1" applyNumberFormat="1" applyFont="1" applyFill="1" applyBorder="1" applyAlignment="1"/>
    <xf numFmtId="3" fontId="3" fillId="6" borderId="0" xfId="1" applyNumberFormat="1" applyFont="1" applyFill="1" applyBorder="1" applyAlignment="1" applyProtection="1">
      <alignment vertical="center" wrapText="1"/>
    </xf>
    <xf numFmtId="0" fontId="3" fillId="6" borderId="0" xfId="1" applyNumberFormat="1" applyFont="1" applyFill="1" applyBorder="1" applyAlignment="1" applyProtection="1">
      <alignment vertical="center"/>
    </xf>
    <xf numFmtId="1" fontId="3" fillId="6" borderId="0" xfId="1" applyNumberFormat="1" applyFont="1" applyFill="1" applyBorder="1" applyAlignment="1" applyProtection="1">
      <alignment horizontal="right" vertical="center"/>
    </xf>
    <xf numFmtId="3" fontId="3" fillId="11" borderId="0" xfId="1" applyNumberFormat="1" applyFont="1" applyFill="1" applyBorder="1" applyAlignment="1">
      <alignment horizontal="center" vertical="center"/>
    </xf>
    <xf numFmtId="3" fontId="3" fillId="14" borderId="0" xfId="1" applyNumberFormat="1" applyFont="1" applyFill="1" applyBorder="1" applyAlignment="1">
      <alignment horizontal="center"/>
    </xf>
    <xf numFmtId="3" fontId="3" fillId="11" borderId="0" xfId="1" applyNumberFormat="1" applyFont="1" applyFill="1" applyBorder="1" applyAlignment="1" applyProtection="1">
      <alignment horizontal="center"/>
    </xf>
    <xf numFmtId="0" fontId="3" fillId="15" borderId="0" xfId="1" applyFont="1" applyFill="1" applyBorder="1" applyAlignment="1">
      <alignment horizontal="center"/>
    </xf>
    <xf numFmtId="0" fontId="5" fillId="6" borderId="0" xfId="1" applyFont="1" applyFill="1" applyBorder="1" applyAlignment="1" applyProtection="1">
      <alignment horizontal="left"/>
    </xf>
    <xf numFmtId="0" fontId="3" fillId="6" borderId="0" xfId="1" applyFont="1" applyFill="1" applyAlignment="1">
      <alignment horizontal="left" vertical="center" wrapText="1"/>
    </xf>
    <xf numFmtId="3" fontId="3" fillId="6" borderId="0" xfId="0" applyNumberFormat="1" applyFont="1" applyFill="1" applyBorder="1" applyAlignment="1">
      <alignment horizontal="center" vertical="center"/>
    </xf>
    <xf numFmtId="0" fontId="5" fillId="6" borderId="0" xfId="1" applyFont="1" applyFill="1" applyBorder="1" applyAlignment="1" applyProtection="1">
      <alignment horizontal="left" vertical="center"/>
    </xf>
    <xf numFmtId="1" fontId="3" fillId="6" borderId="0" xfId="1" applyNumberFormat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>
      <alignment horizontal="left" vertical="center"/>
    </xf>
    <xf numFmtId="3" fontId="3" fillId="6" borderId="0" xfId="1" applyNumberFormat="1" applyFont="1" applyFill="1" applyBorder="1" applyAlignment="1">
      <alignment horizontal="left" vertical="center"/>
    </xf>
    <xf numFmtId="3" fontId="3" fillId="6" borderId="0" xfId="1" applyNumberFormat="1" applyFont="1" applyFill="1" applyBorder="1" applyAlignment="1" applyProtection="1">
      <alignment horizontal="left" vertical="center"/>
    </xf>
    <xf numFmtId="3" fontId="3" fillId="6" borderId="0" xfId="1" applyNumberFormat="1" applyFont="1" applyFill="1" applyBorder="1" applyAlignment="1" applyProtection="1">
      <alignment horizontal="left" vertical="center" wrapText="1"/>
    </xf>
    <xf numFmtId="0" fontId="3" fillId="6" borderId="0" xfId="1" applyNumberFormat="1" applyFont="1" applyFill="1" applyBorder="1" applyAlignment="1" applyProtection="1">
      <alignment horizontal="left" vertical="center"/>
    </xf>
    <xf numFmtId="49" fontId="3" fillId="6" borderId="0" xfId="2" applyNumberFormat="1" applyFont="1" applyFill="1" applyBorder="1" applyAlignment="1" applyProtection="1">
      <alignment horizontal="left" vertical="center"/>
    </xf>
    <xf numFmtId="0" fontId="3" fillId="11" borderId="0" xfId="1" applyFont="1" applyFill="1" applyBorder="1" applyAlignment="1" applyProtection="1">
      <alignment horizontal="center" vertical="center"/>
    </xf>
    <xf numFmtId="3" fontId="3" fillId="6" borderId="0" xfId="1" applyNumberFormat="1" applyFont="1" applyFill="1" applyBorder="1" applyAlignment="1" applyProtection="1">
      <alignment wrapText="1"/>
    </xf>
    <xf numFmtId="0" fontId="3" fillId="6" borderId="0" xfId="1" applyNumberFormat="1" applyFont="1" applyFill="1" applyBorder="1" applyProtection="1"/>
    <xf numFmtId="1" fontId="3" fillId="6" borderId="0" xfId="1" applyNumberFormat="1" applyFont="1" applyFill="1" applyBorder="1" applyAlignment="1" applyProtection="1">
      <alignment horizontal="center"/>
    </xf>
    <xf numFmtId="3" fontId="8" fillId="11" borderId="0" xfId="1" applyNumberFormat="1" applyFont="1" applyFill="1" applyBorder="1" applyAlignment="1">
      <alignment horizontal="center"/>
    </xf>
    <xf numFmtId="3" fontId="8" fillId="11" borderId="0" xfId="1" applyNumberFormat="1" applyFont="1" applyFill="1" applyBorder="1" applyAlignment="1">
      <alignment horizontal="center" vertical="center"/>
    </xf>
    <xf numFmtId="3" fontId="8" fillId="6" borderId="0" xfId="1" applyNumberFormat="1" applyFont="1" applyFill="1" applyBorder="1" applyAlignment="1" applyProtection="1">
      <alignment vertical="center" wrapText="1"/>
    </xf>
    <xf numFmtId="0" fontId="8" fillId="6" borderId="0" xfId="1" applyNumberFormat="1" applyFont="1" applyFill="1" applyBorder="1" applyAlignment="1" applyProtection="1">
      <alignment vertical="center"/>
    </xf>
    <xf numFmtId="3" fontId="8" fillId="6" borderId="0" xfId="1" applyNumberFormat="1" applyFont="1" applyFill="1" applyBorder="1" applyAlignment="1" applyProtection="1">
      <alignment vertical="center"/>
    </xf>
    <xf numFmtId="0" fontId="8" fillId="6" borderId="0" xfId="1" applyFont="1" applyFill="1" applyBorder="1" applyAlignment="1">
      <alignment vertical="center"/>
    </xf>
    <xf numFmtId="49" fontId="8" fillId="6" borderId="0" xfId="2" applyNumberFormat="1" applyFont="1" applyFill="1" applyBorder="1" applyAlignment="1" applyProtection="1">
      <alignment horizontal="center" vertical="center"/>
    </xf>
    <xf numFmtId="1" fontId="8" fillId="0" borderId="0" xfId="1" applyNumberFormat="1" applyFont="1" applyFill="1" applyBorder="1" applyAlignment="1" applyProtection="1">
      <alignment horizontal="right"/>
    </xf>
    <xf numFmtId="3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/>
    <xf numFmtId="3" fontId="8" fillId="0" borderId="0" xfId="1" applyNumberFormat="1" applyFont="1" applyFill="1" applyBorder="1"/>
    <xf numFmtId="3" fontId="8" fillId="6" borderId="0" xfId="1" applyNumberFormat="1" applyFont="1" applyFill="1" applyBorder="1" applyAlignment="1" applyProtection="1">
      <alignment wrapText="1"/>
    </xf>
    <xf numFmtId="0" fontId="8" fillId="6" borderId="0" xfId="1" applyNumberFormat="1" applyFont="1" applyFill="1" applyBorder="1" applyProtection="1"/>
    <xf numFmtId="3" fontId="8" fillId="0" borderId="0" xfId="1" applyNumberFormat="1" applyFont="1" applyFill="1" applyBorder="1" applyProtection="1"/>
    <xf numFmtId="3" fontId="8" fillId="0" borderId="0" xfId="1" applyNumberFormat="1" applyFont="1" applyFill="1" applyBorder="1" applyAlignment="1" applyProtection="1">
      <alignment horizontal="center"/>
    </xf>
    <xf numFmtId="0" fontId="3" fillId="13" borderId="0" xfId="1" applyFont="1" applyFill="1" applyBorder="1" applyProtection="1"/>
    <xf numFmtId="0" fontId="3" fillId="6" borderId="0" xfId="1" applyFont="1" applyFill="1" applyAlignment="1">
      <alignment horizontal="left" vertical="center"/>
    </xf>
    <xf numFmtId="1" fontId="3" fillId="6" borderId="0" xfId="1" applyNumberFormat="1" applyFont="1" applyFill="1" applyAlignment="1" applyProtection="1">
      <alignment vertical="center"/>
    </xf>
    <xf numFmtId="1" fontId="3" fillId="6" borderId="0" xfId="1" applyNumberFormat="1" applyFont="1" applyFill="1" applyBorder="1" applyAlignment="1" applyProtection="1">
      <alignment horizontal="center" vertical="center"/>
    </xf>
    <xf numFmtId="3" fontId="3" fillId="11" borderId="0" xfId="1" applyNumberFormat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>
      <alignment horizontal="left"/>
    </xf>
    <xf numFmtId="0" fontId="8" fillId="6" borderId="0" xfId="1" applyFont="1" applyFill="1" applyBorder="1" applyAlignment="1">
      <alignment horizontal="left"/>
    </xf>
    <xf numFmtId="0" fontId="3" fillId="6" borderId="0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 applyProtection="1">
      <alignment wrapText="1"/>
    </xf>
    <xf numFmtId="0" fontId="8" fillId="6" borderId="0" xfId="1" applyFont="1" applyFill="1" applyBorder="1" applyAlignment="1">
      <alignment horizontal="center" vertical="center"/>
    </xf>
    <xf numFmtId="0" fontId="3" fillId="11" borderId="0" xfId="1" applyFont="1" applyFill="1" applyBorder="1"/>
    <xf numFmtId="3" fontId="8" fillId="6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3" fillId="7" borderId="0" xfId="1" applyFont="1" applyFill="1" applyBorder="1" applyProtection="1"/>
    <xf numFmtId="0" fontId="3" fillId="7" borderId="0" xfId="1" applyFont="1" applyFill="1" applyBorder="1" applyAlignment="1" applyProtection="1">
      <alignment horizontal="left"/>
    </xf>
    <xf numFmtId="0" fontId="3" fillId="6" borderId="0" xfId="1" applyFont="1" applyFill="1" applyBorder="1" applyAlignment="1" applyProtection="1">
      <alignment horizontal="center" vertical="center" wrapText="1"/>
    </xf>
    <xf numFmtId="3" fontId="3" fillId="6" borderId="0" xfId="1" applyNumberFormat="1" applyFont="1" applyFill="1" applyBorder="1" applyAlignment="1" applyProtection="1">
      <alignment horizontal="right" vertical="center"/>
    </xf>
    <xf numFmtId="0" fontId="8" fillId="6" borderId="0" xfId="1" applyFont="1" applyFill="1" applyBorder="1" applyAlignment="1" applyProtection="1">
      <alignment horizontal="center" vertical="center" wrapText="1"/>
    </xf>
    <xf numFmtId="0" fontId="3" fillId="7" borderId="0" xfId="1" applyFont="1" applyFill="1" applyBorder="1" applyAlignment="1" applyProtection="1">
      <alignment horizontal="center"/>
    </xf>
    <xf numFmtId="0" fontId="3" fillId="7" borderId="0" xfId="1" applyFont="1" applyFill="1" applyAlignment="1" applyProtection="1">
      <alignment horizontal="left"/>
    </xf>
    <xf numFmtId="49" fontId="3" fillId="6" borderId="0" xfId="1" applyNumberFormat="1" applyFont="1" applyFill="1" applyBorder="1" applyAlignment="1" applyProtection="1">
      <alignment horizontal="center" vertical="center"/>
    </xf>
    <xf numFmtId="0" fontId="3" fillId="6" borderId="0" xfId="1" applyFont="1" applyFill="1" applyAlignment="1" applyProtection="1">
      <alignment horizontal="center" vertical="center"/>
    </xf>
    <xf numFmtId="0" fontId="8" fillId="6" borderId="0" xfId="1" applyFont="1" applyFill="1" applyAlignment="1" applyProtection="1">
      <alignment horizontal="left" vertical="center"/>
    </xf>
    <xf numFmtId="3" fontId="8" fillId="6" borderId="0" xfId="1" applyNumberFormat="1" applyFont="1" applyFill="1" applyBorder="1" applyAlignment="1" applyProtection="1">
      <alignment horizontal="left" vertical="center"/>
    </xf>
    <xf numFmtId="49" fontId="8" fillId="6" borderId="0" xfId="2" applyNumberFormat="1" applyFont="1" applyFill="1" applyBorder="1" applyAlignment="1" applyProtection="1">
      <alignment horizontal="left" vertical="center"/>
    </xf>
    <xf numFmtId="0" fontId="8" fillId="6" borderId="0" xfId="1" applyFont="1" applyFill="1" applyBorder="1" applyAlignment="1" applyProtection="1">
      <alignment horizontal="left" vertical="center" wrapText="1"/>
    </xf>
    <xf numFmtId="0" fontId="11" fillId="6" borderId="0" xfId="1" applyFont="1" applyFill="1" applyBorder="1" applyAlignment="1" applyProtection="1">
      <alignment horizontal="center" vertical="center"/>
    </xf>
    <xf numFmtId="0" fontId="11" fillId="6" borderId="0" xfId="1" applyFont="1" applyFill="1" applyBorder="1" applyProtection="1"/>
    <xf numFmtId="0" fontId="8" fillId="6" borderId="0" xfId="1" applyFont="1" applyFill="1" applyAlignment="1" applyProtection="1">
      <alignment vertical="center"/>
    </xf>
    <xf numFmtId="0" fontId="8" fillId="6" borderId="0" xfId="1" applyFont="1" applyFill="1" applyAlignment="1" applyProtection="1">
      <alignment horizontal="center" vertical="center"/>
    </xf>
    <xf numFmtId="0" fontId="11" fillId="6" borderId="0" xfId="1" applyFont="1" applyFill="1" applyBorder="1" applyAlignment="1" applyProtection="1">
      <alignment horizontal="center"/>
    </xf>
    <xf numFmtId="0" fontId="5" fillId="6" borderId="0" xfId="1" applyFont="1" applyFill="1" applyAlignment="1" applyProtection="1">
      <alignment horizontal="left"/>
    </xf>
    <xf numFmtId="0" fontId="11" fillId="0" borderId="0" xfId="1" applyFont="1" applyFill="1" applyBorder="1" applyAlignment="1" applyProtection="1">
      <alignment horizontal="center"/>
    </xf>
    <xf numFmtId="3" fontId="11" fillId="6" borderId="0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3" fontId="9" fillId="6" borderId="0" xfId="1" applyNumberFormat="1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3" fontId="3" fillId="3" borderId="0" xfId="1" applyNumberFormat="1" applyFont="1" applyFill="1" applyBorder="1" applyProtection="1"/>
    <xf numFmtId="0" fontId="3" fillId="6" borderId="0" xfId="0" applyFont="1" applyFill="1" applyBorder="1" applyAlignment="1">
      <alignment vertical="center" wrapText="1"/>
    </xf>
    <xf numFmtId="49" fontId="3" fillId="6" borderId="0" xfId="1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6" borderId="0" xfId="0" applyFont="1" applyFill="1" applyBorder="1" applyAlignment="1">
      <alignment wrapText="1"/>
    </xf>
    <xf numFmtId="0" fontId="3" fillId="0" borderId="0" xfId="1" applyFont="1" applyFill="1" applyBorder="1" applyAlignment="1" applyProtection="1">
      <alignment vertical="center" wrapText="1"/>
    </xf>
    <xf numFmtId="3" fontId="3" fillId="6" borderId="0" xfId="1" applyNumberFormat="1" applyFont="1" applyFill="1" applyAlignment="1">
      <alignment horizontal="center" vertical="center" shrinkToFit="1"/>
    </xf>
    <xf numFmtId="3" fontId="3" fillId="6" borderId="0" xfId="1" applyNumberFormat="1" applyFont="1" applyFill="1" applyBorder="1" applyAlignment="1" applyProtection="1">
      <alignment horizontal="center" vertical="center" shrinkToFit="1"/>
    </xf>
    <xf numFmtId="1" fontId="3" fillId="6" borderId="0" xfId="1" applyNumberFormat="1" applyFont="1" applyFill="1" applyBorder="1" applyAlignment="1" applyProtection="1">
      <alignment vertical="center"/>
    </xf>
    <xf numFmtId="0" fontId="3" fillId="6" borderId="0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 wrapText="1"/>
    </xf>
    <xf numFmtId="0" fontId="3" fillId="16" borderId="0" xfId="1" applyFont="1" applyFill="1" applyBorder="1" applyAlignment="1" applyProtection="1">
      <alignment vertical="center"/>
    </xf>
    <xf numFmtId="16" fontId="3" fillId="6" borderId="0" xfId="0" quotePrefix="1" applyNumberFormat="1" applyFont="1" applyFill="1" applyBorder="1" applyAlignment="1">
      <alignment horizontal="center"/>
    </xf>
    <xf numFmtId="0" fontId="3" fillId="6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 applyProtection="1"/>
    <xf numFmtId="0" fontId="3" fillId="0" borderId="0" xfId="0" applyFont="1" applyFill="1" applyBorder="1" applyAlignment="1"/>
    <xf numFmtId="49" fontId="3" fillId="6" borderId="0" xfId="1" applyNumberFormat="1" applyFont="1" applyFill="1" applyBorder="1" applyAlignment="1" applyProtection="1">
      <alignment horizontal="left" vertical="center"/>
    </xf>
    <xf numFmtId="3" fontId="3" fillId="6" borderId="0" xfId="1" applyNumberFormat="1" applyFont="1" applyFill="1" applyBorder="1" applyAlignment="1" applyProtection="1"/>
    <xf numFmtId="0" fontId="12" fillId="6" borderId="0" xfId="1" applyFont="1" applyFill="1" applyBorder="1" applyAlignment="1" applyProtection="1">
      <alignment vertical="center" wrapText="1"/>
    </xf>
    <xf numFmtId="0" fontId="12" fillId="6" borderId="0" xfId="1" applyFont="1" applyFill="1" applyBorder="1" applyAlignment="1" applyProtection="1">
      <alignment vertical="center"/>
    </xf>
    <xf numFmtId="0" fontId="12" fillId="6" borderId="0" xfId="1" applyFont="1" applyFill="1" applyBorder="1" applyAlignment="1">
      <alignment horizontal="left" vertical="center" wrapText="1"/>
    </xf>
    <xf numFmtId="0" fontId="12" fillId="6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8" fillId="6" borderId="0" xfId="0" applyFont="1" applyFill="1" applyBorder="1"/>
    <xf numFmtId="0" fontId="8" fillId="6" borderId="0" xfId="0" applyFont="1" applyFill="1"/>
    <xf numFmtId="0" fontId="12" fillId="6" borderId="0" xfId="0" applyFont="1" applyFill="1"/>
    <xf numFmtId="0" fontId="8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5" fillId="6" borderId="0" xfId="1" applyFont="1" applyFill="1" applyBorder="1" applyAlignment="1" applyProtection="1">
      <alignment wrapText="1"/>
    </xf>
    <xf numFmtId="0" fontId="3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vertical="center"/>
    </xf>
    <xf numFmtId="0" fontId="8" fillId="6" borderId="0" xfId="1" applyFont="1" applyFill="1" applyBorder="1" applyAlignment="1">
      <alignment horizontal="left" vertical="center" wrapText="1"/>
    </xf>
    <xf numFmtId="0" fontId="8" fillId="0" borderId="0" xfId="0" applyFont="1" applyFill="1"/>
    <xf numFmtId="49" fontId="12" fillId="0" borderId="0" xfId="0" applyNumberFormat="1" applyFont="1"/>
    <xf numFmtId="0" fontId="8" fillId="15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3" fillId="6" borderId="0" xfId="0" applyFont="1" applyFill="1" applyAlignment="1">
      <alignment horizontal="center"/>
    </xf>
    <xf numFmtId="0" fontId="13" fillId="6" borderId="0" xfId="1" applyFont="1" applyFill="1" applyBorder="1" applyProtection="1"/>
    <xf numFmtId="0" fontId="8" fillId="6" borderId="0" xfId="0" applyFont="1" applyFill="1" applyAlignment="1">
      <alignment wrapText="1"/>
    </xf>
    <xf numFmtId="0" fontId="12" fillId="0" borderId="0" xfId="0" applyFont="1" applyAlignment="1">
      <alignment vertical="center"/>
    </xf>
    <xf numFmtId="0" fontId="8" fillId="6" borderId="0" xfId="0" applyFont="1" applyFill="1" applyAlignment="1">
      <alignment horizontal="left" wrapText="1"/>
    </xf>
    <xf numFmtId="0" fontId="8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8" fillId="6" borderId="0" xfId="0" applyFont="1" applyFill="1" applyBorder="1" applyAlignment="1">
      <alignment vertical="center" wrapText="1"/>
    </xf>
    <xf numFmtId="0" fontId="3" fillId="12" borderId="0" xfId="1" applyFont="1" applyFill="1" applyBorder="1" applyAlignment="1" applyProtection="1">
      <alignment horizontal="left"/>
    </xf>
    <xf numFmtId="0" fontId="3" fillId="10" borderId="0" xfId="1" applyFont="1" applyFill="1" applyBorder="1" applyAlignment="1" applyProtection="1">
      <alignment horizontal="center"/>
    </xf>
    <xf numFmtId="1" fontId="3" fillId="6" borderId="0" xfId="1" applyNumberFormat="1" applyFont="1" applyFill="1" applyAlignment="1" applyProtection="1">
      <alignment horizontal="center" vertical="center"/>
    </xf>
    <xf numFmtId="0" fontId="3" fillId="7" borderId="0" xfId="1" applyFont="1" applyFill="1" applyAlignment="1" applyProtection="1">
      <alignment horizontal="left" vertical="center"/>
    </xf>
    <xf numFmtId="0" fontId="8" fillId="6" borderId="0" xfId="0" applyFont="1" applyFill="1" applyBorder="1" applyAlignment="1">
      <alignment wrapText="1"/>
    </xf>
    <xf numFmtId="0" fontId="13" fillId="6" borderId="0" xfId="0" applyFont="1" applyFill="1"/>
    <xf numFmtId="0" fontId="12" fillId="6" borderId="0" xfId="0" applyFont="1" applyFill="1" applyAlignment="1">
      <alignment horizontal="center"/>
    </xf>
    <xf numFmtId="0" fontId="3" fillId="6" borderId="0" xfId="1" applyFont="1" applyFill="1" applyAlignment="1" applyProtection="1">
      <alignment horizontal="center"/>
    </xf>
    <xf numFmtId="1" fontId="3" fillId="6" borderId="0" xfId="1" applyNumberFormat="1" applyFont="1" applyFill="1" applyAlignment="1" applyProtection="1">
      <alignment horizontal="center"/>
    </xf>
    <xf numFmtId="0" fontId="8" fillId="14" borderId="0" xfId="0" applyFont="1" applyFill="1" applyAlignment="1">
      <alignment horizontal="center"/>
    </xf>
    <xf numFmtId="0" fontId="3" fillId="17" borderId="0" xfId="1" applyFont="1" applyFill="1" applyBorder="1" applyAlignment="1" applyProtection="1">
      <alignment horizontal="center" vertical="center"/>
    </xf>
    <xf numFmtId="3" fontId="3" fillId="17" borderId="0" xfId="1" applyNumberFormat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 applyProtection="1">
      <alignment horizontal="center" vertical="center"/>
    </xf>
    <xf numFmtId="0" fontId="8" fillId="6" borderId="0" xfId="0" applyFont="1" applyFill="1" applyAlignment="1">
      <alignment horizontal="left" vertical="center"/>
    </xf>
    <xf numFmtId="0" fontId="3" fillId="6" borderId="0" xfId="1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center"/>
    </xf>
    <xf numFmtId="0" fontId="8" fillId="0" borderId="0" xfId="0" applyFont="1" applyFill="1" applyBorder="1"/>
    <xf numFmtId="0" fontId="12" fillId="6" borderId="0" xfId="0" applyFont="1" applyFill="1" applyAlignment="1">
      <alignment horizontal="center"/>
    </xf>
    <xf numFmtId="0" fontId="3" fillId="6" borderId="0" xfId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 applyProtection="1">
      <alignment horizontal="center" vertical="center" wrapText="1"/>
    </xf>
    <xf numFmtId="0" fontId="3" fillId="6" borderId="0" xfId="1" applyFont="1" applyFill="1" applyBorder="1" applyAlignment="1" applyProtection="1">
      <alignment horizontal="center"/>
    </xf>
    <xf numFmtId="0" fontId="3" fillId="6" borderId="0" xfId="1" applyFont="1" applyFill="1" applyBorder="1" applyAlignment="1">
      <alignment horizontal="center" vertical="center"/>
    </xf>
    <xf numFmtId="0" fontId="3" fillId="6" borderId="0" xfId="1" applyFont="1" applyFill="1" applyBorder="1" applyAlignment="1" applyProtection="1">
      <alignment horizontal="center" wrapText="1"/>
    </xf>
    <xf numFmtId="0" fontId="8" fillId="6" borderId="0" xfId="1" applyFont="1" applyFill="1" applyBorder="1" applyAlignment="1" applyProtection="1">
      <alignment horizontal="left"/>
    </xf>
    <xf numFmtId="0" fontId="8" fillId="6" borderId="0" xfId="1" applyFont="1" applyFill="1" applyBorder="1" applyAlignment="1" applyProtection="1">
      <alignment horizontal="center" vertical="center"/>
    </xf>
    <xf numFmtId="0" fontId="5" fillId="6" borderId="0" xfId="1" applyFont="1" applyFill="1" applyBorder="1" applyAlignment="1" applyProtection="1">
      <alignment horizontal="center" vertical="center"/>
    </xf>
    <xf numFmtId="0" fontId="5" fillId="6" borderId="0" xfId="1" applyFont="1" applyFill="1" applyBorder="1" applyAlignment="1" applyProtection="1">
      <alignment horizontal="center"/>
    </xf>
    <xf numFmtId="0" fontId="3" fillId="6" borderId="0" xfId="1" applyFont="1" applyFill="1" applyBorder="1" applyAlignment="1" applyProtection="1">
      <alignment horizontal="left"/>
    </xf>
    <xf numFmtId="0" fontId="3" fillId="6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 applyProtection="1">
      <alignment horizontal="center" vertical="center" wrapText="1"/>
    </xf>
    <xf numFmtId="0" fontId="8" fillId="6" borderId="0" xfId="1" applyFont="1" applyFill="1" applyBorder="1" applyAlignment="1" applyProtection="1">
      <alignment horizontal="center"/>
    </xf>
    <xf numFmtId="0" fontId="3" fillId="6" borderId="0" xfId="1" applyFont="1" applyFill="1" applyBorder="1" applyAlignment="1">
      <alignment horizontal="left" vertical="center"/>
    </xf>
    <xf numFmtId="0" fontId="3" fillId="7" borderId="0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left" vertical="center" wrapText="1"/>
    </xf>
    <xf numFmtId="49" fontId="3" fillId="6" borderId="0" xfId="1" applyNumberFormat="1" applyFont="1" applyFill="1" applyBorder="1" applyAlignment="1" applyProtection="1">
      <alignment horizontal="center" vertical="top" wrapText="1"/>
    </xf>
  </cellXfs>
  <cellStyles count="6">
    <cellStyle name="Binlik Ayracı 2" xfId="3"/>
    <cellStyle name="Excel Built-in Excel Built-in TableStyleLight1" xfId="5"/>
    <cellStyle name="Normal" xfId="0" builtinId="0"/>
    <cellStyle name="Normal 2" xfId="1"/>
    <cellStyle name="Normal 2 2" xfId="4"/>
    <cellStyle name="Virgül 2" xfId="2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752600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097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47875" y="244221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862</xdr:row>
      <xdr:rowOff>0</xdr:rowOff>
    </xdr:from>
    <xdr:ext cx="95250" cy="2381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862</xdr:row>
      <xdr:rowOff>0</xdr:rowOff>
    </xdr:from>
    <xdr:ext cx="95250" cy="2381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862</xdr:row>
      <xdr:rowOff>0</xdr:rowOff>
    </xdr:from>
    <xdr:ext cx="95250" cy="2381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696</xdr:row>
      <xdr:rowOff>0</xdr:rowOff>
    </xdr:from>
    <xdr:ext cx="95250" cy="2381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696</xdr:row>
      <xdr:rowOff>0</xdr:rowOff>
    </xdr:from>
    <xdr:ext cx="95250" cy="2381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696</xdr:row>
      <xdr:rowOff>0</xdr:rowOff>
    </xdr:from>
    <xdr:ext cx="95250" cy="2381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696</xdr:row>
      <xdr:rowOff>0</xdr:rowOff>
    </xdr:from>
    <xdr:ext cx="95250" cy="2381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696</xdr:row>
      <xdr:rowOff>0</xdr:rowOff>
    </xdr:from>
    <xdr:ext cx="95250" cy="2381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696</xdr:row>
      <xdr:rowOff>0</xdr:rowOff>
    </xdr:from>
    <xdr:ext cx="95250" cy="2381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696</xdr:row>
      <xdr:rowOff>0</xdr:rowOff>
    </xdr:from>
    <xdr:ext cx="95250" cy="2381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696</xdr:row>
      <xdr:rowOff>0</xdr:rowOff>
    </xdr:from>
    <xdr:ext cx="95250" cy="2381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696</xdr:row>
      <xdr:rowOff>0</xdr:rowOff>
    </xdr:from>
    <xdr:ext cx="95250" cy="2381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696</xdr:row>
      <xdr:rowOff>0</xdr:rowOff>
    </xdr:from>
    <xdr:ext cx="95250" cy="2381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696</xdr:row>
      <xdr:rowOff>0</xdr:rowOff>
    </xdr:from>
    <xdr:ext cx="95250" cy="2381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696</xdr:row>
      <xdr:rowOff>0</xdr:rowOff>
    </xdr:from>
    <xdr:ext cx="95250" cy="2381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696</xdr:row>
      <xdr:rowOff>0</xdr:rowOff>
    </xdr:from>
    <xdr:ext cx="95250" cy="2381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696</xdr:row>
      <xdr:rowOff>0</xdr:rowOff>
    </xdr:from>
    <xdr:ext cx="95250" cy="2381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696</xdr:row>
      <xdr:rowOff>0</xdr:rowOff>
    </xdr:from>
    <xdr:ext cx="95250" cy="2381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028950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696</xdr:row>
      <xdr:rowOff>0</xdr:rowOff>
    </xdr:from>
    <xdr:ext cx="95250" cy="2381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2861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696</xdr:row>
      <xdr:rowOff>0</xdr:rowOff>
    </xdr:from>
    <xdr:ext cx="95250" cy="2381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324225" y="2427732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848</xdr:row>
      <xdr:rowOff>0</xdr:rowOff>
    </xdr:from>
    <xdr:ext cx="95250" cy="2381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829050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848</xdr:row>
      <xdr:rowOff>0</xdr:rowOff>
    </xdr:from>
    <xdr:ext cx="95250" cy="2381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0862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848</xdr:row>
      <xdr:rowOff>0</xdr:rowOff>
    </xdr:from>
    <xdr:ext cx="95250" cy="2381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4124325" y="1082611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689</xdr:row>
      <xdr:rowOff>0</xdr:rowOff>
    </xdr:from>
    <xdr:ext cx="95250" cy="2381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1243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689</xdr:row>
      <xdr:rowOff>0</xdr:rowOff>
    </xdr:from>
    <xdr:ext cx="95250" cy="2381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41243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689</xdr:row>
      <xdr:rowOff>0</xdr:rowOff>
    </xdr:from>
    <xdr:ext cx="95250" cy="2381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1243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689</xdr:row>
      <xdr:rowOff>0</xdr:rowOff>
    </xdr:from>
    <xdr:ext cx="95250" cy="2381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1243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689</xdr:row>
      <xdr:rowOff>0</xdr:rowOff>
    </xdr:from>
    <xdr:ext cx="95250" cy="2381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829050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689</xdr:row>
      <xdr:rowOff>0</xdr:rowOff>
    </xdr:from>
    <xdr:ext cx="95250" cy="2381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829050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689</xdr:row>
      <xdr:rowOff>0</xdr:rowOff>
    </xdr:from>
    <xdr:ext cx="95250" cy="2381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829050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689</xdr:row>
      <xdr:rowOff>0</xdr:rowOff>
    </xdr:from>
    <xdr:ext cx="95250" cy="2381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1243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689</xdr:row>
      <xdr:rowOff>0</xdr:rowOff>
    </xdr:from>
    <xdr:ext cx="95250" cy="2381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1243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689</xdr:row>
      <xdr:rowOff>0</xdr:rowOff>
    </xdr:from>
    <xdr:ext cx="95250" cy="2381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41243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689</xdr:row>
      <xdr:rowOff>0</xdr:rowOff>
    </xdr:from>
    <xdr:ext cx="95250" cy="2381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1243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689</xdr:row>
      <xdr:rowOff>0</xdr:rowOff>
    </xdr:from>
    <xdr:ext cx="95250" cy="2381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41243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689</xdr:row>
      <xdr:rowOff>0</xdr:rowOff>
    </xdr:from>
    <xdr:ext cx="95250" cy="2381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829050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689</xdr:row>
      <xdr:rowOff>0</xdr:rowOff>
    </xdr:from>
    <xdr:ext cx="95250" cy="2381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829050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689</xdr:row>
      <xdr:rowOff>0</xdr:rowOff>
    </xdr:from>
    <xdr:ext cx="95250" cy="2381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829050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257175</xdr:colOff>
      <xdr:row>689</xdr:row>
      <xdr:rowOff>0</xdr:rowOff>
    </xdr:from>
    <xdr:ext cx="95250" cy="2381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0862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295275</xdr:colOff>
      <xdr:row>689</xdr:row>
      <xdr:rowOff>0</xdr:rowOff>
    </xdr:from>
    <xdr:ext cx="95250" cy="2381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4124325" y="620553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870"/>
  <sheetViews>
    <sheetView showGridLines="0" tabSelected="1" view="pageBreakPreview" topLeftCell="D25" zoomScale="60" zoomScaleNormal="85" workbookViewId="0">
      <selection activeCell="E24" sqref="E24"/>
    </sheetView>
  </sheetViews>
  <sheetFormatPr defaultColWidth="15" defaultRowHeight="15.75" x14ac:dyDescent="0.25"/>
  <cols>
    <col min="1" max="1" width="8.5703125" style="1" hidden="1" customWidth="1"/>
    <col min="2" max="2" width="9" style="1" hidden="1" customWidth="1"/>
    <col min="3" max="3" width="4.85546875" style="2" customWidth="1"/>
    <col min="4" max="5" width="10.28515625" style="1" customWidth="1"/>
    <col min="6" max="6" width="19.28515625" style="1" customWidth="1"/>
    <col min="7" max="7" width="89.85546875" style="1" customWidth="1"/>
    <col min="8" max="8" width="38.7109375" style="1" customWidth="1"/>
    <col min="9" max="9" width="66.85546875" style="1" customWidth="1"/>
    <col min="10" max="10" width="15.85546875" style="389" customWidth="1"/>
    <col min="11" max="11" width="18" style="1" customWidth="1"/>
    <col min="12" max="12" width="14.140625" style="113" customWidth="1"/>
    <col min="13" max="13" width="6.28515625" style="1" customWidth="1"/>
    <col min="14" max="14" width="11.28515625" style="1" customWidth="1"/>
    <col min="15" max="15" width="11.85546875" style="4" hidden="1" customWidth="1"/>
    <col min="16" max="16" width="10.7109375" style="1" customWidth="1"/>
    <col min="17" max="17" width="9.85546875" style="1" customWidth="1"/>
    <col min="18" max="18" width="20.42578125" style="390" customWidth="1"/>
    <col min="19" max="19" width="14.42578125" style="390" hidden="1" customWidth="1"/>
    <col min="20" max="20" width="12.7109375" style="390" hidden="1" customWidth="1"/>
    <col min="21" max="88" width="15" style="6"/>
    <col min="89" max="16384" width="15" style="1"/>
  </cols>
  <sheetData>
    <row r="1" spans="1:88" x14ac:dyDescent="0.25">
      <c r="J1" s="3"/>
      <c r="L1" s="2"/>
      <c r="R1" s="5"/>
      <c r="S1" s="4"/>
      <c r="T1" s="4"/>
    </row>
    <row r="2" spans="1:88" x14ac:dyDescent="0.25">
      <c r="F2" s="7" t="s">
        <v>0</v>
      </c>
      <c r="I2" s="7" t="s">
        <v>1</v>
      </c>
      <c r="J2" s="3"/>
      <c r="L2" s="8" t="s">
        <v>2</v>
      </c>
      <c r="R2" s="127"/>
      <c r="S2" s="10"/>
      <c r="T2" s="11"/>
    </row>
    <row r="3" spans="1:88" x14ac:dyDescent="0.25">
      <c r="D3" s="12"/>
      <c r="E3" s="12"/>
      <c r="F3" s="13"/>
      <c r="J3" s="3"/>
      <c r="L3" s="2"/>
      <c r="M3" s="1" t="s">
        <v>1699</v>
      </c>
      <c r="R3" s="127"/>
      <c r="S3" s="14"/>
      <c r="T3" s="15"/>
    </row>
    <row r="4" spans="1:88" x14ac:dyDescent="0.25">
      <c r="D4" s="12"/>
      <c r="E4" s="12"/>
      <c r="F4" s="12"/>
      <c r="J4" s="3"/>
      <c r="K4" s="1" t="s">
        <v>3</v>
      </c>
      <c r="L4" s="2" t="s">
        <v>3</v>
      </c>
      <c r="M4" s="1" t="s">
        <v>4</v>
      </c>
      <c r="O4" s="4">
        <v>2017</v>
      </c>
      <c r="P4" s="16" t="s">
        <v>1700</v>
      </c>
      <c r="Q4" s="16"/>
      <c r="R4" s="396"/>
      <c r="S4" s="17"/>
      <c r="T4" s="18"/>
    </row>
    <row r="5" spans="1:88" x14ac:dyDescent="0.25">
      <c r="D5" s="12"/>
      <c r="E5" s="12"/>
      <c r="F5" s="12" t="s">
        <v>5</v>
      </c>
      <c r="H5" s="19"/>
      <c r="J5" s="3" t="s">
        <v>6</v>
      </c>
      <c r="K5" s="1" t="s">
        <v>7</v>
      </c>
      <c r="L5" s="2" t="s">
        <v>8</v>
      </c>
      <c r="M5" s="1" t="s">
        <v>9</v>
      </c>
      <c r="N5" s="1" t="s">
        <v>10</v>
      </c>
      <c r="O5" s="4" t="s">
        <v>10</v>
      </c>
      <c r="P5" s="16"/>
      <c r="Q5" s="20"/>
      <c r="R5" s="397">
        <v>2018</v>
      </c>
      <c r="S5" s="21">
        <v>2019</v>
      </c>
      <c r="T5" s="22">
        <v>2020</v>
      </c>
    </row>
    <row r="6" spans="1:88" x14ac:dyDescent="0.25">
      <c r="D6" s="12"/>
      <c r="E6" s="12"/>
      <c r="F6" s="12" t="s">
        <v>5</v>
      </c>
      <c r="J6" s="3" t="s">
        <v>11</v>
      </c>
      <c r="L6" s="2" t="s">
        <v>3</v>
      </c>
      <c r="M6" s="4" t="s">
        <v>12</v>
      </c>
      <c r="O6" s="4" t="s">
        <v>13</v>
      </c>
      <c r="P6" s="16"/>
      <c r="Q6" s="23"/>
      <c r="R6" s="397"/>
      <c r="S6" s="21" t="s">
        <v>5</v>
      </c>
      <c r="T6" s="22"/>
    </row>
    <row r="7" spans="1:88" ht="13.5" customHeight="1" x14ac:dyDescent="0.25">
      <c r="D7" s="12"/>
      <c r="E7" s="12"/>
      <c r="F7" s="12" t="s">
        <v>5</v>
      </c>
      <c r="H7" s="1" t="s">
        <v>14</v>
      </c>
      <c r="J7" s="3" t="s">
        <v>15</v>
      </c>
      <c r="K7" s="1" t="s">
        <v>16</v>
      </c>
      <c r="L7" s="2" t="s">
        <v>17</v>
      </c>
      <c r="M7" s="1" t="s">
        <v>9</v>
      </c>
      <c r="N7" s="1" t="s">
        <v>7</v>
      </c>
      <c r="O7" s="4" t="s">
        <v>17</v>
      </c>
      <c r="P7" s="16"/>
      <c r="Q7" s="20"/>
      <c r="R7" s="397" t="s">
        <v>18</v>
      </c>
      <c r="S7" s="21" t="s">
        <v>18</v>
      </c>
      <c r="T7" s="22" t="s">
        <v>19</v>
      </c>
    </row>
    <row r="8" spans="1:88" ht="37.5" customHeight="1" x14ac:dyDescent="0.3">
      <c r="A8" s="24" t="s">
        <v>20</v>
      </c>
      <c r="B8" s="24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3" t="s">
        <v>26</v>
      </c>
      <c r="L8" s="2" t="s">
        <v>5</v>
      </c>
      <c r="M8" s="1" t="s">
        <v>27</v>
      </c>
      <c r="N8" s="1" t="s">
        <v>28</v>
      </c>
      <c r="P8" s="16" t="s">
        <v>27</v>
      </c>
      <c r="Q8" s="25" t="s">
        <v>29</v>
      </c>
      <c r="R8" s="161"/>
      <c r="S8" s="26"/>
      <c r="T8" s="27"/>
    </row>
    <row r="9" spans="1:88" x14ac:dyDescent="0.25">
      <c r="F9" s="7" t="s">
        <v>30</v>
      </c>
      <c r="G9" s="7" t="s">
        <v>31</v>
      </c>
      <c r="H9" s="1" t="s">
        <v>32</v>
      </c>
      <c r="I9" s="7" t="s">
        <v>33</v>
      </c>
      <c r="J9" s="28" t="s">
        <v>34</v>
      </c>
      <c r="K9" s="7" t="s">
        <v>35</v>
      </c>
      <c r="L9" s="8" t="s">
        <v>35</v>
      </c>
      <c r="M9" s="7" t="s">
        <v>35</v>
      </c>
      <c r="N9" s="7" t="s">
        <v>35</v>
      </c>
      <c r="O9" s="29" t="s">
        <v>35</v>
      </c>
      <c r="P9" s="16"/>
      <c r="Q9" s="30" t="s">
        <v>36</v>
      </c>
      <c r="R9" s="397" t="s">
        <v>36</v>
      </c>
      <c r="S9" s="21" t="s">
        <v>36</v>
      </c>
      <c r="T9" s="22"/>
    </row>
    <row r="10" spans="1:88" x14ac:dyDescent="0.25">
      <c r="F10" s="7"/>
      <c r="G10" s="7"/>
      <c r="H10" s="7"/>
      <c r="I10" s="7"/>
      <c r="J10" s="28"/>
      <c r="K10" s="7"/>
      <c r="L10" s="8"/>
      <c r="M10" s="7"/>
      <c r="N10" s="7"/>
      <c r="O10" s="29"/>
      <c r="P10" s="7"/>
      <c r="Q10" s="7"/>
      <c r="R10" s="29"/>
      <c r="S10" s="29"/>
      <c r="T10" s="29"/>
    </row>
    <row r="11" spans="1:88" s="33" customFormat="1" ht="28.5" hidden="1" customHeight="1" x14ac:dyDescent="0.25">
      <c r="A11" s="31"/>
      <c r="B11" s="31"/>
      <c r="C11" s="32" t="s">
        <v>37</v>
      </c>
      <c r="D11" s="31"/>
      <c r="E11" s="31"/>
      <c r="F11" s="33" t="s">
        <v>5</v>
      </c>
      <c r="G11" s="34" t="s">
        <v>38</v>
      </c>
      <c r="H11" s="33" t="s">
        <v>5</v>
      </c>
      <c r="J11" s="35" t="s">
        <v>5</v>
      </c>
      <c r="K11" s="36"/>
      <c r="L11" s="37">
        <f>+L17</f>
        <v>13999433</v>
      </c>
      <c r="M11" s="36"/>
      <c r="N11" s="36"/>
      <c r="O11" s="37">
        <f>+O17</f>
        <v>2603190</v>
      </c>
      <c r="P11" s="36"/>
      <c r="Q11" s="36"/>
      <c r="R11" s="37">
        <f>+R17</f>
        <v>3199682</v>
      </c>
      <c r="S11" s="37">
        <f>+S17</f>
        <v>4210181</v>
      </c>
      <c r="T11" s="37">
        <f>+T17</f>
        <v>4075815</v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</row>
    <row r="12" spans="1:88" s="40" customFormat="1" ht="19.5" hidden="1" customHeight="1" x14ac:dyDescent="0.3">
      <c r="A12" s="39"/>
      <c r="B12" s="39"/>
      <c r="C12" s="2">
        <v>111</v>
      </c>
      <c r="D12" s="39"/>
      <c r="E12" s="39"/>
      <c r="G12" s="40" t="s">
        <v>39</v>
      </c>
      <c r="J12" s="41"/>
      <c r="L12" s="42"/>
      <c r="O12" s="43"/>
      <c r="P12" s="44"/>
      <c r="Q12" s="44"/>
      <c r="R12" s="44"/>
      <c r="S12" s="44"/>
      <c r="T12" s="44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</row>
    <row r="13" spans="1:88" s="46" customFormat="1" ht="19.5" hidden="1" customHeight="1" x14ac:dyDescent="0.3">
      <c r="A13" s="39"/>
      <c r="B13" s="39"/>
      <c r="C13" s="2">
        <v>222</v>
      </c>
      <c r="D13" s="39"/>
      <c r="E13" s="39"/>
      <c r="G13" s="46" t="s">
        <v>40</v>
      </c>
      <c r="J13" s="47"/>
      <c r="L13" s="48"/>
      <c r="O13" s="49"/>
      <c r="R13" s="50">
        <f>+R19</f>
        <v>42500</v>
      </c>
      <c r="S13" s="50">
        <f>+S19</f>
        <v>40000</v>
      </c>
      <c r="T13" s="50">
        <f>+T19</f>
        <v>0</v>
      </c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</row>
    <row r="14" spans="1:88" s="39" customFormat="1" ht="12" hidden="1" customHeight="1" x14ac:dyDescent="0.3">
      <c r="C14" s="51"/>
      <c r="J14" s="52"/>
      <c r="L14" s="53"/>
      <c r="O14" s="54"/>
      <c r="R14" s="54"/>
      <c r="S14" s="54"/>
      <c r="T14" s="54"/>
      <c r="U14" s="55"/>
      <c r="V14" s="5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</row>
    <row r="15" spans="1:88" ht="12" hidden="1" customHeight="1" x14ac:dyDescent="0.3">
      <c r="F15" s="7"/>
      <c r="H15" s="7"/>
      <c r="J15" s="3"/>
      <c r="L15" s="2"/>
      <c r="R15" s="4"/>
      <c r="S15" s="4"/>
      <c r="T15" s="4"/>
      <c r="U15" s="55"/>
      <c r="V15" s="55"/>
    </row>
    <row r="16" spans="1:88" ht="12" hidden="1" customHeight="1" x14ac:dyDescent="0.3">
      <c r="J16" s="3"/>
      <c r="L16" s="2"/>
      <c r="R16" s="4"/>
      <c r="S16" s="4"/>
      <c r="T16" s="4"/>
      <c r="U16" s="55"/>
      <c r="V16" s="55"/>
    </row>
    <row r="17" spans="1:90" s="57" customFormat="1" ht="20.25" hidden="1" customHeight="1" x14ac:dyDescent="0.25">
      <c r="A17" s="56"/>
      <c r="B17" s="56"/>
      <c r="C17" s="8" t="s">
        <v>37</v>
      </c>
      <c r="D17" s="56"/>
      <c r="E17" s="56"/>
      <c r="F17" s="57" t="s">
        <v>41</v>
      </c>
      <c r="J17" s="58"/>
      <c r="K17" s="59"/>
      <c r="L17" s="60">
        <f>+L112+L229+L277+L344+L434+L436+L482</f>
        <v>13999433</v>
      </c>
      <c r="M17" s="59"/>
      <c r="N17" s="59"/>
      <c r="O17" s="60">
        <f>+O112+O229+O277+O344+O436+O482</f>
        <v>2603190</v>
      </c>
      <c r="P17" s="59"/>
      <c r="Q17" s="59"/>
      <c r="R17" s="60">
        <f>+R22+R28+R396+R399+R436+R434+R482</f>
        <v>3199682</v>
      </c>
      <c r="S17" s="60">
        <f>+S22+S28+S396+S399+S434+S482</f>
        <v>4210181</v>
      </c>
      <c r="T17" s="60">
        <f>+T22+T28+T396+T399+T434+T482</f>
        <v>4075815</v>
      </c>
      <c r="U17" s="61"/>
      <c r="V17" s="61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</row>
    <row r="18" spans="1:90" s="63" customFormat="1" ht="17.25" hidden="1" customHeight="1" x14ac:dyDescent="0.3">
      <c r="A18" s="1"/>
      <c r="B18" s="1"/>
      <c r="C18" s="2">
        <v>111</v>
      </c>
      <c r="D18" s="1"/>
      <c r="E18" s="1"/>
      <c r="F18" s="63" t="s">
        <v>5</v>
      </c>
      <c r="G18" s="63" t="s">
        <v>42</v>
      </c>
      <c r="J18" s="64"/>
      <c r="K18" s="63" t="s">
        <v>36</v>
      </c>
      <c r="L18" s="65" t="s">
        <v>7</v>
      </c>
      <c r="M18" s="63" t="s">
        <v>7</v>
      </c>
      <c r="N18" s="63" t="s">
        <v>7</v>
      </c>
      <c r="O18" s="9" t="s">
        <v>7</v>
      </c>
      <c r="P18" s="66"/>
      <c r="Q18" s="66"/>
      <c r="R18" s="67"/>
      <c r="S18" s="67"/>
      <c r="T18" s="67"/>
      <c r="U18" s="55"/>
      <c r="V18" s="55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1:90" s="68" customFormat="1" ht="17.25" hidden="1" customHeight="1" x14ac:dyDescent="0.3">
      <c r="A19" s="1"/>
      <c r="B19" s="1"/>
      <c r="C19" s="2">
        <v>222</v>
      </c>
      <c r="D19" s="1"/>
      <c r="E19" s="1"/>
      <c r="J19" s="69"/>
      <c r="L19" s="70"/>
      <c r="O19" s="71"/>
      <c r="P19" s="72"/>
      <c r="Q19" s="72"/>
      <c r="R19" s="73">
        <f>+R114+R231+R279+R346</f>
        <v>42500</v>
      </c>
      <c r="S19" s="73">
        <f>+S114+S231+S279+S346</f>
        <v>40000</v>
      </c>
      <c r="T19" s="73"/>
      <c r="U19" s="55"/>
      <c r="V19" s="55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</row>
    <row r="20" spans="1:90" ht="17.25" hidden="1" customHeight="1" x14ac:dyDescent="0.25">
      <c r="J20" s="3"/>
      <c r="L20" s="2"/>
      <c r="P20" s="19"/>
      <c r="Q20" s="19"/>
      <c r="R20" s="74"/>
      <c r="S20" s="74"/>
      <c r="T20" s="74"/>
    </row>
    <row r="21" spans="1:90" ht="17.25" hidden="1" customHeight="1" x14ac:dyDescent="0.3">
      <c r="J21" s="3"/>
      <c r="L21" s="2"/>
      <c r="P21" s="19"/>
      <c r="Q21" s="19"/>
      <c r="R21" s="74"/>
      <c r="S21" s="74"/>
      <c r="T21" s="74"/>
      <c r="U21" s="55"/>
      <c r="V21" s="55"/>
    </row>
    <row r="22" spans="1:90" s="40" customFormat="1" ht="19.5" customHeight="1" x14ac:dyDescent="0.3">
      <c r="A22" s="75"/>
      <c r="B22" s="75"/>
      <c r="C22" s="76"/>
      <c r="D22" s="75"/>
      <c r="E22" s="75"/>
      <c r="F22" s="77" t="s">
        <v>3059</v>
      </c>
      <c r="G22" s="77" t="s">
        <v>43</v>
      </c>
      <c r="H22" s="78" t="s">
        <v>44</v>
      </c>
      <c r="I22" s="77" t="s">
        <v>45</v>
      </c>
      <c r="J22" s="79" t="s">
        <v>1701</v>
      </c>
      <c r="K22" s="77"/>
      <c r="L22" s="80">
        <f>+L23+L25</f>
        <v>500</v>
      </c>
      <c r="M22" s="77"/>
      <c r="N22" s="77"/>
      <c r="O22" s="81"/>
      <c r="P22" s="77"/>
      <c r="Q22" s="77"/>
      <c r="R22" s="80">
        <f>+R23+R25</f>
        <v>1000</v>
      </c>
      <c r="S22" s="80"/>
      <c r="T22" s="80"/>
      <c r="U22" s="55"/>
      <c r="V22" s="55"/>
      <c r="W22" s="6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82"/>
      <c r="CL22" s="82"/>
    </row>
    <row r="23" spans="1:90" s="94" customFormat="1" ht="18.75" customHeight="1" x14ac:dyDescent="0.3">
      <c r="A23" s="83"/>
      <c r="B23" s="83"/>
      <c r="C23" s="84"/>
      <c r="D23" s="85"/>
      <c r="E23" s="85"/>
      <c r="F23" s="20"/>
      <c r="G23" s="83" t="s">
        <v>1716</v>
      </c>
      <c r="H23" s="20" t="s">
        <v>46</v>
      </c>
      <c r="I23" s="20" t="s">
        <v>47</v>
      </c>
      <c r="J23" s="86" t="s">
        <v>1701</v>
      </c>
      <c r="K23" s="87"/>
      <c r="L23" s="2">
        <v>250</v>
      </c>
      <c r="M23" s="87"/>
      <c r="N23" s="87"/>
      <c r="O23" s="88"/>
      <c r="P23" s="87"/>
      <c r="Q23" s="87"/>
      <c r="R23" s="89">
        <v>500</v>
      </c>
      <c r="S23" s="90"/>
      <c r="T23" s="87"/>
      <c r="U23" s="55"/>
      <c r="V23" s="55"/>
      <c r="W23" s="91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3"/>
      <c r="CL23" s="93"/>
    </row>
    <row r="24" spans="1:90" s="95" customFormat="1" ht="12.75" customHeight="1" x14ac:dyDescent="0.3">
      <c r="B24" s="95" t="s">
        <v>48</v>
      </c>
      <c r="C24" s="96"/>
      <c r="F24" s="97"/>
      <c r="J24" s="98"/>
      <c r="L24" s="96"/>
      <c r="M24" s="97"/>
      <c r="N24" s="97"/>
      <c r="O24" s="99"/>
      <c r="P24" s="97"/>
      <c r="Q24" s="97"/>
      <c r="R24" s="99"/>
      <c r="S24" s="99"/>
      <c r="T24" s="97"/>
      <c r="U24" s="55"/>
      <c r="V24" s="55"/>
      <c r="W24" s="6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97"/>
      <c r="CL24" s="97"/>
    </row>
    <row r="25" spans="1:90" s="94" customFormat="1" ht="14.25" customHeight="1" x14ac:dyDescent="0.25">
      <c r="A25" s="83"/>
      <c r="B25" s="83"/>
      <c r="C25" s="84"/>
      <c r="D25" s="85"/>
      <c r="E25" s="85"/>
      <c r="F25" s="20"/>
      <c r="G25" s="83" t="s">
        <v>49</v>
      </c>
      <c r="H25" s="20" t="s">
        <v>50</v>
      </c>
      <c r="I25" s="20" t="s">
        <v>51</v>
      </c>
      <c r="J25" s="86" t="s">
        <v>1701</v>
      </c>
      <c r="K25" s="87"/>
      <c r="L25" s="101">
        <v>250</v>
      </c>
      <c r="M25" s="87"/>
      <c r="N25" s="87"/>
      <c r="O25" s="88"/>
      <c r="P25" s="87"/>
      <c r="Q25" s="87"/>
      <c r="R25" s="89">
        <v>500</v>
      </c>
      <c r="S25" s="90"/>
      <c r="T25" s="87"/>
      <c r="U25" s="6"/>
      <c r="V25" s="102"/>
      <c r="W25" s="6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3"/>
      <c r="CL25" s="93"/>
    </row>
    <row r="26" spans="1:90" ht="12" customHeight="1" x14ac:dyDescent="0.25">
      <c r="J26" s="3"/>
      <c r="L26" s="2"/>
      <c r="N26" s="103"/>
      <c r="R26" s="4"/>
      <c r="S26" s="4"/>
      <c r="T26" s="4"/>
    </row>
    <row r="27" spans="1:90" ht="12" hidden="1" customHeight="1" x14ac:dyDescent="0.25">
      <c r="F27" s="1" t="s">
        <v>5</v>
      </c>
      <c r="G27" s="1" t="s">
        <v>30</v>
      </c>
      <c r="J27" s="3"/>
      <c r="L27" s="2"/>
      <c r="N27" s="19"/>
      <c r="R27" s="4"/>
      <c r="S27" s="4"/>
      <c r="T27" s="4"/>
      <c r="V27" s="102"/>
    </row>
    <row r="28" spans="1:90" ht="12.75" hidden="1" customHeight="1" x14ac:dyDescent="0.25">
      <c r="F28" s="1" t="s">
        <v>52</v>
      </c>
      <c r="J28" s="3"/>
      <c r="L28" s="104"/>
      <c r="O28" s="74"/>
      <c r="P28" s="102"/>
      <c r="Q28" s="102"/>
      <c r="R28" s="105">
        <f>++R34+R112+R229+R277+R344++R484</f>
        <v>3128618</v>
      </c>
      <c r="S28" s="105">
        <f>++S34+S112+S229+S277+S343++S435+S1066</f>
        <v>4026281</v>
      </c>
      <c r="T28" s="105">
        <f>++T34+T112+T229+T277+T343++T435+T1066</f>
        <v>3993315</v>
      </c>
      <c r="V28" s="12"/>
    </row>
    <row r="29" spans="1:90" ht="12.75" hidden="1" customHeight="1" x14ac:dyDescent="0.25">
      <c r="J29" s="3"/>
      <c r="L29" s="2"/>
      <c r="P29" s="102"/>
      <c r="Q29" s="102"/>
      <c r="R29" s="67"/>
      <c r="S29" s="67"/>
      <c r="T29" s="67"/>
    </row>
    <row r="30" spans="1:90" ht="12.75" hidden="1" customHeight="1" x14ac:dyDescent="0.3">
      <c r="J30" s="3"/>
      <c r="L30" s="2"/>
      <c r="P30" s="102"/>
      <c r="Q30" s="102"/>
      <c r="R30" s="73">
        <f>+R114+R231+R279++R346</f>
        <v>42500</v>
      </c>
      <c r="S30" s="73">
        <f>+S114+S231+S279++S345</f>
        <v>40000</v>
      </c>
      <c r="T30" s="73"/>
      <c r="V30" s="55"/>
    </row>
    <row r="31" spans="1:90" ht="12.75" hidden="1" customHeight="1" x14ac:dyDescent="0.3">
      <c r="J31" s="3"/>
      <c r="L31" s="2"/>
      <c r="P31" s="102"/>
      <c r="Q31" s="102"/>
      <c r="R31" s="106"/>
      <c r="S31" s="106"/>
      <c r="T31" s="106"/>
      <c r="V31" s="55"/>
      <c r="W31" s="107"/>
    </row>
    <row r="32" spans="1:90" s="12" customFormat="1" ht="12.75" hidden="1" customHeight="1" x14ac:dyDescent="0.3">
      <c r="C32" s="108"/>
      <c r="J32" s="109"/>
      <c r="L32" s="108"/>
      <c r="O32" s="106"/>
      <c r="P32" s="102"/>
      <c r="Q32" s="102"/>
      <c r="R32" s="106"/>
      <c r="S32" s="106"/>
      <c r="T32" s="106"/>
      <c r="U32" s="6"/>
      <c r="V32" s="55"/>
      <c r="W32" s="107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</row>
    <row r="33" spans="1:88" s="12" customFormat="1" ht="12" customHeight="1" x14ac:dyDescent="0.3">
      <c r="C33" s="108"/>
      <c r="J33" s="109"/>
      <c r="L33" s="108"/>
      <c r="O33" s="106"/>
      <c r="P33" s="102"/>
      <c r="Q33" s="102"/>
      <c r="R33" s="106"/>
      <c r="S33" s="106"/>
      <c r="T33" s="106"/>
      <c r="U33" s="6"/>
      <c r="V33" s="55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</row>
    <row r="34" spans="1:88" s="2" customFormat="1" ht="33.75" customHeight="1" x14ac:dyDescent="0.3">
      <c r="A34" s="110" t="s">
        <v>20</v>
      </c>
      <c r="B34" s="111" t="s">
        <v>21</v>
      </c>
      <c r="C34" s="112" t="s">
        <v>53</v>
      </c>
      <c r="F34" s="113" t="s">
        <v>54</v>
      </c>
      <c r="G34" s="58" t="s">
        <v>55</v>
      </c>
      <c r="H34" s="58" t="s">
        <v>51</v>
      </c>
      <c r="I34" s="114" t="s">
        <v>2387</v>
      </c>
      <c r="J34" s="58" t="s">
        <v>1715</v>
      </c>
      <c r="K34" s="113"/>
      <c r="L34" s="60">
        <f>SUM(L37:L106)</f>
        <v>439486</v>
      </c>
      <c r="M34" s="60"/>
      <c r="N34" s="60"/>
      <c r="O34" s="60">
        <f>SUM(O37:O106)</f>
        <v>29284</v>
      </c>
      <c r="P34" s="60"/>
      <c r="Q34" s="60"/>
      <c r="R34" s="60">
        <f>SUM(R37:R106)</f>
        <v>123618</v>
      </c>
      <c r="S34" s="60">
        <f>SUM(S37:S106)</f>
        <v>226584</v>
      </c>
      <c r="T34" s="60">
        <f>SUM(T37:T106)</f>
        <v>60000</v>
      </c>
      <c r="U34" s="6"/>
      <c r="V34" s="55"/>
      <c r="W34" s="6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</row>
    <row r="35" spans="1:88" s="116" customFormat="1" ht="19.5" customHeight="1" x14ac:dyDescent="0.3">
      <c r="C35" s="117">
        <v>11</v>
      </c>
      <c r="D35" s="2"/>
      <c r="E35" s="2"/>
      <c r="F35" s="65"/>
      <c r="G35" s="118" t="s">
        <v>39</v>
      </c>
      <c r="H35" s="65"/>
      <c r="I35" s="65"/>
      <c r="J35" s="118"/>
      <c r="K35" s="65"/>
      <c r="L35" s="119"/>
      <c r="M35" s="119"/>
      <c r="N35" s="119"/>
      <c r="O35" s="119"/>
      <c r="P35" s="119"/>
      <c r="Q35" s="119"/>
      <c r="R35" s="119"/>
      <c r="S35" s="119"/>
      <c r="T35" s="119"/>
      <c r="U35" s="6"/>
      <c r="V35" s="55"/>
      <c r="W35" s="6"/>
      <c r="X35" s="115"/>
      <c r="Y35" s="115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</row>
    <row r="36" spans="1:88" s="116" customFormat="1" ht="15.75" customHeight="1" x14ac:dyDescent="0.3">
      <c r="C36" s="117">
        <v>22</v>
      </c>
      <c r="D36" s="2"/>
      <c r="E36" s="2"/>
      <c r="F36" s="70"/>
      <c r="G36" s="121" t="s">
        <v>40</v>
      </c>
      <c r="H36" s="70"/>
      <c r="I36" s="70"/>
      <c r="J36" s="121"/>
      <c r="K36" s="70"/>
      <c r="L36" s="122"/>
      <c r="M36" s="122"/>
      <c r="N36" s="122"/>
      <c r="O36" s="122"/>
      <c r="P36" s="70"/>
      <c r="Q36" s="70"/>
      <c r="R36" s="122">
        <f>+R1440</f>
        <v>2000</v>
      </c>
      <c r="S36" s="122">
        <f>+S1440</f>
        <v>2998</v>
      </c>
      <c r="T36" s="122"/>
      <c r="U36" s="6"/>
      <c r="V36" s="55"/>
      <c r="W36" s="107"/>
      <c r="X36" s="115"/>
      <c r="Y36" s="115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</row>
    <row r="37" spans="1:88" s="12" customFormat="1" ht="17.25" customHeight="1" x14ac:dyDescent="0.3">
      <c r="A37" s="12" t="s">
        <v>61</v>
      </c>
      <c r="C37" s="123"/>
      <c r="D37" s="124"/>
      <c r="E37" s="124"/>
      <c r="F37" s="124"/>
      <c r="G37" s="125" t="s">
        <v>57</v>
      </c>
      <c r="H37" s="12" t="s">
        <v>999</v>
      </c>
      <c r="I37" s="126" t="s">
        <v>1000</v>
      </c>
      <c r="J37" s="126" t="s">
        <v>634</v>
      </c>
      <c r="L37" s="90">
        <v>8800</v>
      </c>
      <c r="O37" s="106">
        <v>6224</v>
      </c>
      <c r="P37" s="102"/>
      <c r="R37" s="106">
        <f>+L37-O37</f>
        <v>2576</v>
      </c>
      <c r="S37" s="90"/>
      <c r="T37" s="106"/>
      <c r="U37" s="102"/>
      <c r="W37" s="102"/>
      <c r="X37" s="102"/>
      <c r="Y37" s="102"/>
    </row>
    <row r="38" spans="1:88" s="12" customFormat="1" ht="17.25" customHeight="1" x14ac:dyDescent="0.3">
      <c r="A38" s="12" t="s">
        <v>40</v>
      </c>
      <c r="C38" s="108"/>
      <c r="F38" s="75"/>
      <c r="G38" s="125" t="s">
        <v>57</v>
      </c>
      <c r="H38" s="12" t="s">
        <v>60</v>
      </c>
      <c r="I38" s="12" t="s">
        <v>1488</v>
      </c>
      <c r="J38" s="126" t="s">
        <v>649</v>
      </c>
      <c r="L38" s="90">
        <v>6000</v>
      </c>
      <c r="O38" s="106">
        <v>1000</v>
      </c>
      <c r="P38" s="102"/>
      <c r="R38" s="106">
        <f>+L38-O38</f>
        <v>5000</v>
      </c>
      <c r="S38" s="90"/>
      <c r="T38" s="127"/>
    </row>
    <row r="39" spans="1:88" s="12" customFormat="1" ht="17.25" customHeight="1" x14ac:dyDescent="0.25">
      <c r="A39" s="12" t="s">
        <v>61</v>
      </c>
      <c r="C39" s="123"/>
      <c r="D39" s="123"/>
      <c r="E39" s="123"/>
      <c r="F39" s="123"/>
      <c r="G39" s="125" t="s">
        <v>82</v>
      </c>
      <c r="H39" s="12" t="s">
        <v>86</v>
      </c>
      <c r="I39" s="109" t="s">
        <v>1489</v>
      </c>
      <c r="J39" s="126" t="s">
        <v>1376</v>
      </c>
      <c r="L39" s="90">
        <v>6000</v>
      </c>
      <c r="O39" s="106"/>
      <c r="P39" s="102"/>
      <c r="R39" s="106">
        <v>2000</v>
      </c>
      <c r="S39" s="90">
        <f>+L39-R39</f>
        <v>4000</v>
      </c>
      <c r="T39" s="127"/>
    </row>
    <row r="40" spans="1:88" s="12" customFormat="1" ht="17.25" customHeight="1" x14ac:dyDescent="0.3">
      <c r="A40" s="12" t="s">
        <v>61</v>
      </c>
      <c r="C40" s="123"/>
      <c r="D40" s="124"/>
      <c r="E40" s="124"/>
      <c r="F40" s="124"/>
      <c r="G40" s="125" t="s">
        <v>57</v>
      </c>
      <c r="H40" s="12" t="s">
        <v>1009</v>
      </c>
      <c r="I40" s="126" t="s">
        <v>1489</v>
      </c>
      <c r="J40" s="126" t="s">
        <v>1377</v>
      </c>
      <c r="L40" s="90">
        <v>6000</v>
      </c>
      <c r="O40" s="106"/>
      <c r="P40" s="102"/>
      <c r="R40" s="106">
        <v>2000</v>
      </c>
      <c r="S40" s="90">
        <f>+L40-R40</f>
        <v>4000</v>
      </c>
      <c r="T40" s="106"/>
      <c r="U40" s="102"/>
      <c r="W40" s="102"/>
      <c r="X40" s="102"/>
      <c r="Y40" s="102"/>
    </row>
    <row r="41" spans="1:88" s="12" customFormat="1" ht="18" customHeight="1" x14ac:dyDescent="0.25">
      <c r="A41" s="12" t="s">
        <v>40</v>
      </c>
      <c r="B41" s="12" t="s">
        <v>48</v>
      </c>
      <c r="C41" s="123"/>
      <c r="D41" s="123"/>
      <c r="E41" s="123"/>
      <c r="F41" s="123"/>
      <c r="G41" s="125" t="s">
        <v>82</v>
      </c>
      <c r="H41" s="12" t="s">
        <v>85</v>
      </c>
      <c r="I41" s="109" t="s">
        <v>1565</v>
      </c>
      <c r="J41" s="126" t="s">
        <v>1376</v>
      </c>
      <c r="L41" s="90">
        <v>5515</v>
      </c>
      <c r="O41" s="127"/>
      <c r="P41" s="102"/>
      <c r="R41" s="106">
        <v>2000</v>
      </c>
      <c r="S41" s="90">
        <f>+L41-R41</f>
        <v>3515</v>
      </c>
      <c r="T41" s="127"/>
    </row>
    <row r="42" spans="1:88" s="149" customFormat="1" ht="35.25" customHeight="1" x14ac:dyDescent="0.25">
      <c r="A42" s="149" t="s">
        <v>61</v>
      </c>
      <c r="B42" s="149" t="s">
        <v>142</v>
      </c>
      <c r="C42" s="409"/>
      <c r="D42" s="409"/>
      <c r="E42" s="409"/>
      <c r="F42" s="409"/>
      <c r="G42" s="125" t="s">
        <v>1979</v>
      </c>
      <c r="H42" s="149" t="s">
        <v>1547</v>
      </c>
      <c r="I42" s="150" t="s">
        <v>1949</v>
      </c>
      <c r="J42" s="150" t="s">
        <v>1494</v>
      </c>
      <c r="L42" s="90">
        <v>4000</v>
      </c>
      <c r="O42" s="90"/>
      <c r="P42" s="193"/>
      <c r="R42" s="90">
        <v>1000</v>
      </c>
      <c r="S42" s="90">
        <f t="shared" ref="S42:S49" si="0">+L42-O42-R42</f>
        <v>3000</v>
      </c>
      <c r="T42" s="90"/>
    </row>
    <row r="43" spans="1:88" s="12" customFormat="1" ht="17.25" customHeight="1" x14ac:dyDescent="0.3">
      <c r="A43" s="12" t="s">
        <v>61</v>
      </c>
      <c r="C43" s="108"/>
      <c r="F43" s="75"/>
      <c r="G43" s="125" t="s">
        <v>1001</v>
      </c>
      <c r="H43" s="12" t="s">
        <v>1498</v>
      </c>
      <c r="I43" s="126" t="s">
        <v>1693</v>
      </c>
      <c r="J43" s="126" t="s">
        <v>1494</v>
      </c>
      <c r="L43" s="90">
        <v>5600</v>
      </c>
      <c r="O43" s="106"/>
      <c r="P43" s="102"/>
      <c r="R43" s="106">
        <v>1000</v>
      </c>
      <c r="S43" s="90">
        <f t="shared" si="0"/>
        <v>4600</v>
      </c>
      <c r="T43" s="106"/>
    </row>
    <row r="44" spans="1:88" s="12" customFormat="1" ht="17.25" customHeight="1" x14ac:dyDescent="0.3">
      <c r="A44" s="12" t="s">
        <v>61</v>
      </c>
      <c r="C44" s="108"/>
      <c r="F44" s="75"/>
      <c r="G44" s="125" t="s">
        <v>1001</v>
      </c>
      <c r="H44" s="12" t="s">
        <v>63</v>
      </c>
      <c r="I44" s="12" t="s">
        <v>1002</v>
      </c>
      <c r="J44" s="126" t="s">
        <v>1378</v>
      </c>
      <c r="K44" s="128"/>
      <c r="L44" s="129">
        <v>7750</v>
      </c>
      <c r="M44" s="130"/>
      <c r="N44" s="130"/>
      <c r="O44" s="106"/>
      <c r="P44" s="91"/>
      <c r="Q44" s="91"/>
      <c r="R44" s="106">
        <v>1000</v>
      </c>
      <c r="S44" s="106">
        <f t="shared" si="0"/>
        <v>6750</v>
      </c>
      <c r="T44" s="106"/>
    </row>
    <row r="45" spans="1:88" s="12" customFormat="1" ht="17.25" customHeight="1" x14ac:dyDescent="0.3">
      <c r="A45" s="12" t="s">
        <v>61</v>
      </c>
      <c r="C45" s="108"/>
      <c r="F45" s="75"/>
      <c r="G45" s="125" t="s">
        <v>57</v>
      </c>
      <c r="H45" s="12" t="s">
        <v>64</v>
      </c>
      <c r="I45" s="12" t="s">
        <v>935</v>
      </c>
      <c r="J45" s="126" t="s">
        <v>1379</v>
      </c>
      <c r="L45" s="90">
        <v>7000</v>
      </c>
      <c r="O45" s="106"/>
      <c r="P45" s="102"/>
      <c r="R45" s="106">
        <v>3000</v>
      </c>
      <c r="S45" s="106">
        <f t="shared" si="0"/>
        <v>4000</v>
      </c>
      <c r="T45" s="127"/>
    </row>
    <row r="46" spans="1:88" s="12" customFormat="1" ht="17.25" customHeight="1" x14ac:dyDescent="0.3">
      <c r="A46" s="12" t="s">
        <v>61</v>
      </c>
      <c r="C46" s="123"/>
      <c r="D46" s="124"/>
      <c r="E46" s="124"/>
      <c r="F46" s="124"/>
      <c r="G46" s="125" t="s">
        <v>57</v>
      </c>
      <c r="H46" s="12" t="s">
        <v>950</v>
      </c>
      <c r="I46" s="126" t="s">
        <v>1489</v>
      </c>
      <c r="J46" s="126" t="s">
        <v>1377</v>
      </c>
      <c r="L46" s="90">
        <v>6000</v>
      </c>
      <c r="O46" s="106"/>
      <c r="P46" s="102"/>
      <c r="R46" s="106">
        <v>1000</v>
      </c>
      <c r="S46" s="106">
        <f t="shared" si="0"/>
        <v>5000</v>
      </c>
      <c r="T46" s="106"/>
      <c r="U46" s="102"/>
      <c r="W46" s="102"/>
      <c r="X46" s="102"/>
      <c r="Y46" s="102"/>
    </row>
    <row r="47" spans="1:88" s="12" customFormat="1" ht="17.25" customHeight="1" x14ac:dyDescent="0.3">
      <c r="A47" s="12" t="s">
        <v>61</v>
      </c>
      <c r="C47" s="123"/>
      <c r="D47" s="124"/>
      <c r="E47" s="124"/>
      <c r="F47" s="124"/>
      <c r="G47" s="125" t="s">
        <v>57</v>
      </c>
      <c r="H47" s="12" t="s">
        <v>1007</v>
      </c>
      <c r="I47" s="126" t="s">
        <v>1489</v>
      </c>
      <c r="J47" s="126" t="s">
        <v>1377</v>
      </c>
      <c r="L47" s="90">
        <v>6000</v>
      </c>
      <c r="O47" s="106"/>
      <c r="P47" s="102"/>
      <c r="R47" s="106">
        <v>1000</v>
      </c>
      <c r="S47" s="106">
        <f t="shared" si="0"/>
        <v>5000</v>
      </c>
      <c r="T47" s="106"/>
      <c r="U47" s="102"/>
      <c r="W47" s="102"/>
      <c r="X47" s="102"/>
      <c r="Y47" s="102"/>
    </row>
    <row r="48" spans="1:88" s="12" customFormat="1" ht="17.25" customHeight="1" x14ac:dyDescent="0.3">
      <c r="A48" s="12" t="s">
        <v>61</v>
      </c>
      <c r="B48" s="12" t="s">
        <v>62</v>
      </c>
      <c r="C48" s="108"/>
      <c r="F48" s="75"/>
      <c r="G48" s="125" t="s">
        <v>57</v>
      </c>
      <c r="H48" s="12" t="s">
        <v>1513</v>
      </c>
      <c r="I48" s="126" t="s">
        <v>1491</v>
      </c>
      <c r="J48" s="126" t="s">
        <v>1494</v>
      </c>
      <c r="L48" s="90">
        <v>5600</v>
      </c>
      <c r="O48" s="106"/>
      <c r="P48" s="102"/>
      <c r="R48" s="106">
        <v>1000</v>
      </c>
      <c r="S48" s="90">
        <f t="shared" si="0"/>
        <v>4600</v>
      </c>
      <c r="T48" s="106"/>
    </row>
    <row r="49" spans="1:25" s="12" customFormat="1" ht="17.25" customHeight="1" x14ac:dyDescent="0.3">
      <c r="A49" s="12" t="s">
        <v>61</v>
      </c>
      <c r="B49" s="12" t="s">
        <v>62</v>
      </c>
      <c r="C49" s="108"/>
      <c r="F49" s="75"/>
      <c r="G49" s="125" t="s">
        <v>57</v>
      </c>
      <c r="H49" s="12" t="s">
        <v>1514</v>
      </c>
      <c r="I49" s="126" t="s">
        <v>1491</v>
      </c>
      <c r="J49" s="126" t="s">
        <v>1494</v>
      </c>
      <c r="L49" s="90">
        <v>5600</v>
      </c>
      <c r="O49" s="106"/>
      <c r="P49" s="102"/>
      <c r="R49" s="106">
        <v>1000</v>
      </c>
      <c r="S49" s="90">
        <f t="shared" si="0"/>
        <v>4600</v>
      </c>
      <c r="T49" s="106"/>
    </row>
    <row r="50" spans="1:25" s="12" customFormat="1" ht="17.25" customHeight="1" x14ac:dyDescent="0.3">
      <c r="A50" s="12" t="s">
        <v>40</v>
      </c>
      <c r="B50" s="12" t="s">
        <v>58</v>
      </c>
      <c r="C50" s="108"/>
      <c r="F50" s="75"/>
      <c r="G50" s="125" t="s">
        <v>57</v>
      </c>
      <c r="H50" s="12" t="s">
        <v>66</v>
      </c>
      <c r="I50" s="12" t="s">
        <v>1488</v>
      </c>
      <c r="J50" s="126" t="s">
        <v>649</v>
      </c>
      <c r="L50" s="90">
        <v>5500</v>
      </c>
      <c r="O50" s="106">
        <v>2500</v>
      </c>
      <c r="P50" s="102"/>
      <c r="R50" s="106">
        <f>+L50-O50</f>
        <v>3000</v>
      </c>
      <c r="S50" s="106"/>
      <c r="T50" s="127"/>
    </row>
    <row r="51" spans="1:25" s="131" customFormat="1" ht="17.25" customHeight="1" x14ac:dyDescent="0.3">
      <c r="A51" s="131" t="s">
        <v>40</v>
      </c>
      <c r="C51" s="132"/>
      <c r="F51" s="133"/>
      <c r="G51" s="134" t="s">
        <v>57</v>
      </c>
      <c r="H51" s="131" t="s">
        <v>67</v>
      </c>
      <c r="I51" s="131" t="s">
        <v>937</v>
      </c>
      <c r="J51" s="135" t="s">
        <v>1379</v>
      </c>
      <c r="L51" s="136">
        <v>7000</v>
      </c>
      <c r="O51" s="106"/>
      <c r="P51" s="137"/>
      <c r="R51" s="106">
        <v>1000</v>
      </c>
      <c r="S51" s="106">
        <f t="shared" ref="S51:S56" si="1">+L51-O51-R51</f>
        <v>6000</v>
      </c>
      <c r="T51" s="138"/>
    </row>
    <row r="52" spans="1:25" s="12" customFormat="1" ht="17.25" customHeight="1" x14ac:dyDescent="0.25">
      <c r="A52" s="12" t="s">
        <v>61</v>
      </c>
      <c r="C52" s="416"/>
      <c r="D52" s="416"/>
      <c r="E52" s="416"/>
      <c r="F52" s="416"/>
      <c r="G52" s="125" t="s">
        <v>1008</v>
      </c>
      <c r="H52" s="12" t="s">
        <v>88</v>
      </c>
      <c r="I52" s="12" t="s">
        <v>961</v>
      </c>
      <c r="J52" s="126" t="s">
        <v>1376</v>
      </c>
      <c r="L52" s="90">
        <v>8500</v>
      </c>
      <c r="O52" s="106"/>
      <c r="P52" s="102"/>
      <c r="R52" s="106">
        <v>2000</v>
      </c>
      <c r="S52" s="106">
        <f t="shared" si="1"/>
        <v>6500</v>
      </c>
      <c r="T52" s="127"/>
      <c r="W52" s="102"/>
    </row>
    <row r="53" spans="1:25" s="12" customFormat="1" ht="17.25" customHeight="1" x14ac:dyDescent="0.3">
      <c r="A53" s="12" t="s">
        <v>61</v>
      </c>
      <c r="C53" s="108"/>
      <c r="F53" s="75"/>
      <c r="G53" s="125" t="s">
        <v>57</v>
      </c>
      <c r="H53" s="12" t="s">
        <v>412</v>
      </c>
      <c r="I53" s="126" t="s">
        <v>1651</v>
      </c>
      <c r="J53" s="126" t="s">
        <v>1494</v>
      </c>
      <c r="L53" s="90">
        <v>5600</v>
      </c>
      <c r="O53" s="106"/>
      <c r="P53" s="102"/>
      <c r="R53" s="106">
        <v>1000</v>
      </c>
      <c r="S53" s="90">
        <f t="shared" si="1"/>
        <v>4600</v>
      </c>
      <c r="T53" s="106"/>
    </row>
    <row r="54" spans="1:25" s="12" customFormat="1" ht="17.25" customHeight="1" x14ac:dyDescent="0.3">
      <c r="A54" s="12" t="s">
        <v>40</v>
      </c>
      <c r="B54" s="12" t="s">
        <v>48</v>
      </c>
      <c r="C54" s="108"/>
      <c r="F54" s="75"/>
      <c r="G54" s="125" t="s">
        <v>57</v>
      </c>
      <c r="H54" s="12" t="s">
        <v>70</v>
      </c>
      <c r="I54" s="12" t="s">
        <v>69</v>
      </c>
      <c r="J54" s="126" t="s">
        <v>1379</v>
      </c>
      <c r="L54" s="90">
        <v>5000</v>
      </c>
      <c r="O54" s="106"/>
      <c r="P54" s="102"/>
      <c r="R54" s="106">
        <v>2000</v>
      </c>
      <c r="S54" s="106">
        <f t="shared" si="1"/>
        <v>3000</v>
      </c>
      <c r="T54" s="127"/>
    </row>
    <row r="55" spans="1:25" s="12" customFormat="1" ht="17.25" customHeight="1" x14ac:dyDescent="0.3">
      <c r="A55" s="12" t="s">
        <v>61</v>
      </c>
      <c r="C55" s="108"/>
      <c r="F55" s="75"/>
      <c r="G55" s="125" t="s">
        <v>2487</v>
      </c>
      <c r="H55" s="12" t="s">
        <v>1516</v>
      </c>
      <c r="I55" s="126" t="s">
        <v>2486</v>
      </c>
      <c r="J55" s="126" t="s">
        <v>1494</v>
      </c>
      <c r="L55" s="90">
        <v>5600</v>
      </c>
      <c r="O55" s="106"/>
      <c r="P55" s="102"/>
      <c r="R55" s="106">
        <v>1000</v>
      </c>
      <c r="S55" s="90">
        <f t="shared" si="1"/>
        <v>4600</v>
      </c>
      <c r="T55" s="106"/>
    </row>
    <row r="56" spans="1:25" s="12" customFormat="1" ht="17.25" customHeight="1" x14ac:dyDescent="0.3">
      <c r="A56" s="12" t="s">
        <v>61</v>
      </c>
      <c r="B56" s="12" t="s">
        <v>58</v>
      </c>
      <c r="C56" s="123"/>
      <c r="D56" s="124"/>
      <c r="E56" s="124"/>
      <c r="F56" s="124"/>
      <c r="G56" s="125" t="s">
        <v>57</v>
      </c>
      <c r="H56" s="12" t="s">
        <v>89</v>
      </c>
      <c r="I56" s="109" t="s">
        <v>938</v>
      </c>
      <c r="J56" s="126" t="s">
        <v>1376</v>
      </c>
      <c r="L56" s="90">
        <v>8000</v>
      </c>
      <c r="O56" s="106"/>
      <c r="P56" s="102"/>
      <c r="R56" s="106">
        <v>1813</v>
      </c>
      <c r="S56" s="106">
        <f t="shared" si="1"/>
        <v>6187</v>
      </c>
      <c r="T56" s="127"/>
      <c r="W56" s="102"/>
    </row>
    <row r="57" spans="1:25" s="139" customFormat="1" ht="17.25" customHeight="1" x14ac:dyDescent="0.3">
      <c r="B57" s="139" t="s">
        <v>58</v>
      </c>
      <c r="C57" s="140"/>
      <c r="F57" s="141"/>
      <c r="G57" s="142" t="s">
        <v>57</v>
      </c>
      <c r="H57" s="139" t="s">
        <v>1707</v>
      </c>
      <c r="I57" s="143" t="s">
        <v>1708</v>
      </c>
      <c r="J57" s="143" t="s">
        <v>1704</v>
      </c>
      <c r="L57" s="144">
        <v>7000</v>
      </c>
      <c r="O57" s="145"/>
      <c r="P57" s="146"/>
      <c r="R57" s="147">
        <v>1000</v>
      </c>
      <c r="S57" s="144">
        <v>3500</v>
      </c>
      <c r="T57" s="147">
        <f>+L57-R57-S57</f>
        <v>2500</v>
      </c>
    </row>
    <row r="58" spans="1:25" s="12" customFormat="1" ht="17.25" customHeight="1" x14ac:dyDescent="0.3">
      <c r="A58" s="12" t="s">
        <v>61</v>
      </c>
      <c r="B58" s="12" t="s">
        <v>62</v>
      </c>
      <c r="C58" s="108"/>
      <c r="F58" s="75"/>
      <c r="G58" s="125" t="s">
        <v>2467</v>
      </c>
      <c r="H58" s="12" t="s">
        <v>71</v>
      </c>
      <c r="I58" s="12" t="s">
        <v>2468</v>
      </c>
      <c r="J58" s="126" t="s">
        <v>649</v>
      </c>
      <c r="L58" s="90">
        <v>6500</v>
      </c>
      <c r="O58" s="127">
        <v>2250</v>
      </c>
      <c r="P58" s="102"/>
      <c r="R58" s="106">
        <f>+L58-O58</f>
        <v>4250</v>
      </c>
      <c r="S58" s="106"/>
      <c r="T58" s="127"/>
    </row>
    <row r="59" spans="1:25" s="12" customFormat="1" ht="17.25" customHeight="1" x14ac:dyDescent="0.3">
      <c r="A59" s="12" t="s">
        <v>61</v>
      </c>
      <c r="B59" s="12" t="s">
        <v>48</v>
      </c>
      <c r="C59" s="108"/>
      <c r="F59" s="75"/>
      <c r="G59" s="125" t="s">
        <v>73</v>
      </c>
      <c r="H59" s="12" t="s">
        <v>74</v>
      </c>
      <c r="I59" s="12" t="s">
        <v>928</v>
      </c>
      <c r="J59" s="126" t="s">
        <v>649</v>
      </c>
      <c r="L59" s="90">
        <v>13700</v>
      </c>
      <c r="O59" s="106">
        <v>1300</v>
      </c>
      <c r="P59" s="102"/>
      <c r="R59" s="106">
        <f>+L59-O59</f>
        <v>12400</v>
      </c>
      <c r="S59" s="106"/>
      <c r="T59" s="127"/>
    </row>
    <row r="60" spans="1:25" s="12" customFormat="1" ht="17.25" customHeight="1" x14ac:dyDescent="0.3">
      <c r="A60" s="12" t="s">
        <v>61</v>
      </c>
      <c r="C60" s="108"/>
      <c r="F60" s="75"/>
      <c r="G60" s="125" t="s">
        <v>57</v>
      </c>
      <c r="H60" s="12" t="s">
        <v>1517</v>
      </c>
      <c r="I60" s="126" t="s">
        <v>1491</v>
      </c>
      <c r="J60" s="126" t="s">
        <v>1494</v>
      </c>
      <c r="L60" s="90">
        <v>5600</v>
      </c>
      <c r="O60" s="106"/>
      <c r="P60" s="102"/>
      <c r="R60" s="106">
        <v>1000</v>
      </c>
      <c r="S60" s="90">
        <f>+L60-O60-R60</f>
        <v>4600</v>
      </c>
      <c r="T60" s="106"/>
    </row>
    <row r="61" spans="1:25" s="139" customFormat="1" ht="17.25" customHeight="1" x14ac:dyDescent="0.3">
      <c r="C61" s="140"/>
      <c r="F61" s="141"/>
      <c r="G61" s="142" t="s">
        <v>57</v>
      </c>
      <c r="H61" s="139" t="s">
        <v>1711</v>
      </c>
      <c r="I61" s="143" t="s">
        <v>1705</v>
      </c>
      <c r="J61" s="143" t="s">
        <v>1704</v>
      </c>
      <c r="L61" s="144">
        <v>6000</v>
      </c>
      <c r="O61" s="145"/>
      <c r="P61" s="146"/>
      <c r="R61" s="147">
        <v>1000</v>
      </c>
      <c r="S61" s="144">
        <v>2500</v>
      </c>
      <c r="T61" s="147">
        <f>+L61-R61-S61</f>
        <v>2500</v>
      </c>
    </row>
    <row r="62" spans="1:25" s="12" customFormat="1" ht="17.25" customHeight="1" x14ac:dyDescent="0.3">
      <c r="A62" s="12" t="s">
        <v>61</v>
      </c>
      <c r="C62" s="108"/>
      <c r="F62" s="75"/>
      <c r="G62" s="125" t="s">
        <v>57</v>
      </c>
      <c r="H62" s="12" t="s">
        <v>1501</v>
      </c>
      <c r="I62" s="126" t="s">
        <v>1491</v>
      </c>
      <c r="J62" s="126" t="s">
        <v>1494</v>
      </c>
      <c r="L62" s="90">
        <v>5600</v>
      </c>
      <c r="O62" s="106"/>
      <c r="P62" s="102"/>
      <c r="R62" s="106">
        <v>1000</v>
      </c>
      <c r="S62" s="90">
        <f>+L62-O62-R62</f>
        <v>4600</v>
      </c>
      <c r="T62" s="106"/>
    </row>
    <row r="63" spans="1:25" s="12" customFormat="1" ht="17.25" customHeight="1" x14ac:dyDescent="0.25">
      <c r="A63" s="12" t="s">
        <v>61</v>
      </c>
      <c r="C63" s="123"/>
      <c r="D63" s="123"/>
      <c r="E63" s="123"/>
      <c r="F63" s="123"/>
      <c r="G63" s="125" t="s">
        <v>82</v>
      </c>
      <c r="H63" s="12" t="s">
        <v>91</v>
      </c>
      <c r="I63" s="109" t="s">
        <v>652</v>
      </c>
      <c r="J63" s="126" t="s">
        <v>636</v>
      </c>
      <c r="L63" s="90">
        <v>11000</v>
      </c>
      <c r="O63" s="106">
        <v>4400</v>
      </c>
      <c r="P63" s="102"/>
      <c r="R63" s="106">
        <f>+L63-O63</f>
        <v>6600</v>
      </c>
      <c r="S63" s="90"/>
      <c r="T63" s="127"/>
    </row>
    <row r="64" spans="1:25" s="12" customFormat="1" ht="17.25" customHeight="1" x14ac:dyDescent="0.3">
      <c r="A64" s="12" t="s">
        <v>61</v>
      </c>
      <c r="B64" s="12" t="s">
        <v>142</v>
      </c>
      <c r="C64" s="123"/>
      <c r="D64" s="124"/>
      <c r="E64" s="124"/>
      <c r="F64" s="124"/>
      <c r="G64" s="125" t="s">
        <v>57</v>
      </c>
      <c r="H64" s="12" t="s">
        <v>2031</v>
      </c>
      <c r="I64" s="126" t="s">
        <v>84</v>
      </c>
      <c r="J64" s="126" t="s">
        <v>1377</v>
      </c>
      <c r="L64" s="90">
        <v>5000</v>
      </c>
      <c r="O64" s="106"/>
      <c r="P64" s="102"/>
      <c r="R64" s="106">
        <v>2000</v>
      </c>
      <c r="S64" s="90">
        <f>+L64-O64-R64</f>
        <v>3000</v>
      </c>
      <c r="T64" s="106"/>
      <c r="U64" s="102"/>
      <c r="W64" s="102"/>
      <c r="X64" s="102"/>
      <c r="Y64" s="102"/>
    </row>
    <row r="65" spans="1:25" s="12" customFormat="1" ht="17.25" customHeight="1" x14ac:dyDescent="0.3">
      <c r="A65" s="12" t="s">
        <v>61</v>
      </c>
      <c r="B65" s="12" t="s">
        <v>142</v>
      </c>
      <c r="C65" s="108"/>
      <c r="D65" s="148"/>
      <c r="E65" s="148"/>
      <c r="F65" s="148"/>
      <c r="G65" s="125" t="s">
        <v>57</v>
      </c>
      <c r="H65" s="12" t="s">
        <v>953</v>
      </c>
      <c r="I65" s="12" t="s">
        <v>1018</v>
      </c>
      <c r="J65" s="126" t="s">
        <v>1377</v>
      </c>
      <c r="K65" s="128"/>
      <c r="L65" s="129">
        <v>11980</v>
      </c>
      <c r="M65" s="130"/>
      <c r="N65" s="130"/>
      <c r="O65" s="106">
        <v>1103</v>
      </c>
      <c r="P65" s="91"/>
      <c r="Q65" s="91"/>
      <c r="R65" s="106">
        <v>3500</v>
      </c>
      <c r="S65" s="90">
        <f>+L65-O65-R65</f>
        <v>7377</v>
      </c>
      <c r="T65" s="106"/>
    </row>
    <row r="66" spans="1:25" s="12" customFormat="1" ht="17.25" customHeight="1" x14ac:dyDescent="0.3">
      <c r="A66" s="12" t="s">
        <v>61</v>
      </c>
      <c r="C66" s="123"/>
      <c r="D66" s="124"/>
      <c r="E66" s="124"/>
      <c r="F66" s="124"/>
      <c r="G66" s="125" t="s">
        <v>57</v>
      </c>
      <c r="H66" s="12" t="s">
        <v>825</v>
      </c>
      <c r="I66" s="126" t="s">
        <v>84</v>
      </c>
      <c r="J66" s="126" t="s">
        <v>1377</v>
      </c>
      <c r="L66" s="90">
        <v>5000</v>
      </c>
      <c r="O66" s="106"/>
      <c r="P66" s="102"/>
      <c r="R66" s="106">
        <v>1000</v>
      </c>
      <c r="S66" s="90">
        <f>+L66-O66-R66</f>
        <v>4000</v>
      </c>
      <c r="T66" s="106"/>
      <c r="U66" s="102"/>
      <c r="W66" s="102"/>
      <c r="X66" s="102"/>
      <c r="Y66" s="102"/>
    </row>
    <row r="67" spans="1:25" s="12" customFormat="1" ht="17.25" customHeight="1" x14ac:dyDescent="0.3">
      <c r="A67" s="12" t="s">
        <v>61</v>
      </c>
      <c r="C67" s="108"/>
      <c r="F67" s="75"/>
      <c r="G67" s="125" t="s">
        <v>57</v>
      </c>
      <c r="H67" s="12" t="s">
        <v>1502</v>
      </c>
      <c r="I67" s="126" t="s">
        <v>1491</v>
      </c>
      <c r="J67" s="126" t="s">
        <v>1494</v>
      </c>
      <c r="L67" s="90">
        <v>5600</v>
      </c>
      <c r="O67" s="106"/>
      <c r="P67" s="102"/>
      <c r="R67" s="106">
        <v>1000</v>
      </c>
      <c r="S67" s="90">
        <f>+L67-O67-R67</f>
        <v>4600</v>
      </c>
      <c r="T67" s="106"/>
    </row>
    <row r="68" spans="1:25" s="12" customFormat="1" ht="17.25" customHeight="1" x14ac:dyDescent="0.3">
      <c r="A68" s="12" t="s">
        <v>61</v>
      </c>
      <c r="B68" s="12" t="s">
        <v>142</v>
      </c>
      <c r="C68" s="108"/>
      <c r="F68" s="75"/>
      <c r="G68" s="125" t="s">
        <v>57</v>
      </c>
      <c r="H68" s="12" t="s">
        <v>1490</v>
      </c>
      <c r="I68" s="126" t="s">
        <v>2469</v>
      </c>
      <c r="J68" s="126" t="s">
        <v>1494</v>
      </c>
      <c r="L68" s="90">
        <v>5600</v>
      </c>
      <c r="O68" s="106"/>
      <c r="P68" s="102"/>
      <c r="R68" s="106">
        <v>1000</v>
      </c>
      <c r="S68" s="90">
        <f>+L68-O68-R68</f>
        <v>4600</v>
      </c>
      <c r="T68" s="106"/>
    </row>
    <row r="69" spans="1:25" s="12" customFormat="1" ht="17.25" customHeight="1" x14ac:dyDescent="0.3">
      <c r="A69" s="12" t="s">
        <v>61</v>
      </c>
      <c r="C69" s="123"/>
      <c r="D69" s="417"/>
      <c r="E69" s="417"/>
      <c r="F69" s="417"/>
      <c r="G69" s="125" t="s">
        <v>57</v>
      </c>
      <c r="H69" s="12" t="s">
        <v>92</v>
      </c>
      <c r="I69" s="126" t="s">
        <v>1030</v>
      </c>
      <c r="J69" s="126" t="s">
        <v>636</v>
      </c>
      <c r="L69" s="90">
        <v>6286</v>
      </c>
      <c r="O69" s="106">
        <v>2124</v>
      </c>
      <c r="P69" s="102"/>
      <c r="R69" s="106">
        <f>+L69-O69</f>
        <v>4162</v>
      </c>
      <c r="S69" s="90"/>
      <c r="T69" s="127"/>
      <c r="W69" s="102"/>
    </row>
    <row r="70" spans="1:25" s="149" customFormat="1" ht="17.25" customHeight="1" x14ac:dyDescent="0.25">
      <c r="A70" s="149" t="s">
        <v>61</v>
      </c>
      <c r="B70" s="149" t="s">
        <v>48</v>
      </c>
      <c r="C70" s="108"/>
      <c r="D70" s="409"/>
      <c r="E70" s="409"/>
      <c r="F70" s="409"/>
      <c r="G70" s="125" t="s">
        <v>1103</v>
      </c>
      <c r="H70" s="149" t="s">
        <v>856</v>
      </c>
      <c r="I70" s="149" t="s">
        <v>2030</v>
      </c>
      <c r="J70" s="150" t="s">
        <v>2027</v>
      </c>
      <c r="K70" s="151"/>
      <c r="L70" s="129">
        <v>8500</v>
      </c>
      <c r="M70" s="152"/>
      <c r="N70" s="152"/>
      <c r="O70" s="106"/>
      <c r="P70" s="153"/>
      <c r="Q70" s="153"/>
      <c r="R70" s="90">
        <v>2500</v>
      </c>
      <c r="S70" s="90">
        <f>+L70-O70-R70</f>
        <v>6000</v>
      </c>
      <c r="T70" s="108"/>
      <c r="V70" s="61"/>
    </row>
    <row r="71" spans="1:25" s="12" customFormat="1" ht="36" customHeight="1" x14ac:dyDescent="0.3">
      <c r="A71" s="12" t="s">
        <v>61</v>
      </c>
      <c r="B71" s="12" t="s">
        <v>48</v>
      </c>
      <c r="C71" s="108"/>
      <c r="F71" s="75"/>
      <c r="G71" s="125" t="s">
        <v>57</v>
      </c>
      <c r="H71" s="149" t="s">
        <v>1549</v>
      </c>
      <c r="I71" s="154" t="s">
        <v>2439</v>
      </c>
      <c r="J71" s="150" t="s">
        <v>1494</v>
      </c>
      <c r="L71" s="90">
        <v>4000</v>
      </c>
      <c r="O71" s="106"/>
      <c r="P71" s="102"/>
      <c r="R71" s="90">
        <v>1500</v>
      </c>
      <c r="S71" s="90">
        <f>+L71-O71-R71</f>
        <v>2500</v>
      </c>
      <c r="T71" s="106"/>
    </row>
    <row r="72" spans="1:25" s="12" customFormat="1" ht="17.25" customHeight="1" x14ac:dyDescent="0.3">
      <c r="A72" s="12" t="s">
        <v>61</v>
      </c>
      <c r="B72" s="12" t="s">
        <v>48</v>
      </c>
      <c r="C72" s="108"/>
      <c r="F72" s="75"/>
      <c r="G72" s="125" t="s">
        <v>106</v>
      </c>
      <c r="H72" s="12" t="s">
        <v>519</v>
      </c>
      <c r="I72" s="126" t="s">
        <v>1503</v>
      </c>
      <c r="J72" s="126" t="s">
        <v>1494</v>
      </c>
      <c r="L72" s="90">
        <v>6000</v>
      </c>
      <c r="O72" s="127"/>
      <c r="P72" s="102"/>
      <c r="R72" s="106">
        <v>1000</v>
      </c>
      <c r="S72" s="90">
        <f>+L72-O72-R72</f>
        <v>5000</v>
      </c>
      <c r="T72" s="106"/>
    </row>
    <row r="73" spans="1:25" s="139" customFormat="1" ht="17.25" customHeight="1" x14ac:dyDescent="0.25">
      <c r="B73" s="139" t="s">
        <v>62</v>
      </c>
      <c r="C73" s="140"/>
      <c r="D73" s="145"/>
      <c r="E73" s="145"/>
      <c r="F73" s="145"/>
      <c r="G73" s="139" t="s">
        <v>106</v>
      </c>
      <c r="H73" s="139" t="s">
        <v>884</v>
      </c>
      <c r="I73" s="139" t="s">
        <v>1978</v>
      </c>
      <c r="J73" s="143" t="s">
        <v>1704</v>
      </c>
      <c r="K73" s="155"/>
      <c r="L73" s="156">
        <v>6000</v>
      </c>
      <c r="M73" s="157"/>
      <c r="N73" s="157"/>
      <c r="O73" s="158"/>
      <c r="P73" s="159"/>
      <c r="Q73" s="159"/>
      <c r="R73" s="160">
        <v>1000</v>
      </c>
      <c r="S73" s="147">
        <v>3000</v>
      </c>
      <c r="T73" s="147">
        <f>+L73-R73-S73</f>
        <v>2000</v>
      </c>
    </row>
    <row r="74" spans="1:25" s="139" customFormat="1" ht="17.25" customHeight="1" x14ac:dyDescent="0.25">
      <c r="B74" s="139" t="s">
        <v>62</v>
      </c>
      <c r="C74" s="140"/>
      <c r="D74" s="145"/>
      <c r="E74" s="145"/>
      <c r="F74" s="145"/>
      <c r="G74" s="139" t="s">
        <v>1948</v>
      </c>
      <c r="H74" s="139" t="s">
        <v>589</v>
      </c>
      <c r="I74" s="139" t="s">
        <v>1978</v>
      </c>
      <c r="J74" s="143" t="s">
        <v>1704</v>
      </c>
      <c r="K74" s="155"/>
      <c r="L74" s="156">
        <v>6000</v>
      </c>
      <c r="M74" s="157"/>
      <c r="N74" s="157"/>
      <c r="O74" s="158"/>
      <c r="P74" s="159"/>
      <c r="Q74" s="159"/>
      <c r="R74" s="160">
        <v>1000</v>
      </c>
      <c r="S74" s="147">
        <v>3000</v>
      </c>
      <c r="T74" s="147">
        <f>+L74-R74-S74</f>
        <v>2000</v>
      </c>
    </row>
    <row r="75" spans="1:25" s="12" customFormat="1" ht="17.25" customHeight="1" x14ac:dyDescent="0.25">
      <c r="A75" s="12" t="s">
        <v>61</v>
      </c>
      <c r="B75" s="411"/>
      <c r="C75" s="411"/>
      <c r="D75" s="411"/>
      <c r="E75" s="411"/>
      <c r="F75" s="411"/>
      <c r="G75" s="125" t="s">
        <v>57</v>
      </c>
      <c r="H75" s="12" t="s">
        <v>93</v>
      </c>
      <c r="I75" s="126" t="s">
        <v>94</v>
      </c>
      <c r="J75" s="126" t="s">
        <v>1376</v>
      </c>
      <c r="L75" s="90">
        <v>6400</v>
      </c>
      <c r="O75" s="127"/>
      <c r="P75" s="102"/>
      <c r="R75" s="106">
        <v>1000</v>
      </c>
      <c r="S75" s="90">
        <f>+L75-O75-R75</f>
        <v>5400</v>
      </c>
      <c r="T75" s="127"/>
      <c r="W75" s="102"/>
    </row>
    <row r="76" spans="1:25" s="12" customFormat="1" ht="17.25" customHeight="1" x14ac:dyDescent="0.25">
      <c r="A76" s="12" t="s">
        <v>61</v>
      </c>
      <c r="C76" s="416"/>
      <c r="D76" s="416"/>
      <c r="E76" s="416"/>
      <c r="F76" s="416"/>
      <c r="G76" s="125" t="s">
        <v>57</v>
      </c>
      <c r="H76" s="12" t="s">
        <v>95</v>
      </c>
      <c r="I76" s="126" t="s">
        <v>936</v>
      </c>
      <c r="J76" s="126" t="s">
        <v>636</v>
      </c>
      <c r="K76" s="128"/>
      <c r="L76" s="161">
        <v>5500</v>
      </c>
      <c r="M76" s="130"/>
      <c r="N76" s="130"/>
      <c r="O76" s="162"/>
      <c r="P76" s="91"/>
      <c r="Q76" s="91"/>
      <c r="R76" s="106">
        <f>+L76</f>
        <v>5500</v>
      </c>
      <c r="S76" s="90"/>
      <c r="T76" s="90"/>
      <c r="U76" s="102"/>
      <c r="V76" s="102"/>
      <c r="W76" s="102"/>
      <c r="Y76" s="102"/>
    </row>
    <row r="77" spans="1:25" s="12" customFormat="1" ht="17.25" customHeight="1" x14ac:dyDescent="0.25">
      <c r="A77" s="12" t="s">
        <v>61</v>
      </c>
      <c r="C77" s="416"/>
      <c r="D77" s="416"/>
      <c r="E77" s="416"/>
      <c r="F77" s="416"/>
      <c r="G77" s="125" t="s">
        <v>57</v>
      </c>
      <c r="H77" s="12" t="s">
        <v>96</v>
      </c>
      <c r="I77" s="126" t="s">
        <v>936</v>
      </c>
      <c r="J77" s="126" t="s">
        <v>1376</v>
      </c>
      <c r="K77" s="128"/>
      <c r="L77" s="161">
        <v>7000</v>
      </c>
      <c r="M77" s="130"/>
      <c r="N77" s="130"/>
      <c r="O77" s="162"/>
      <c r="P77" s="91"/>
      <c r="Q77" s="91"/>
      <c r="R77" s="106">
        <v>2000</v>
      </c>
      <c r="S77" s="90">
        <f t="shared" ref="S77:S82" si="2">+L77-O77-R77</f>
        <v>5000</v>
      </c>
      <c r="T77" s="90"/>
      <c r="U77" s="102"/>
      <c r="V77" s="102"/>
      <c r="W77" s="102"/>
      <c r="Y77" s="102"/>
    </row>
    <row r="78" spans="1:25" s="12" customFormat="1" ht="17.25" customHeight="1" x14ac:dyDescent="0.25">
      <c r="A78" s="12" t="s">
        <v>61</v>
      </c>
      <c r="B78" s="12" t="s">
        <v>48</v>
      </c>
      <c r="C78" s="416"/>
      <c r="D78" s="416"/>
      <c r="E78" s="416"/>
      <c r="F78" s="416"/>
      <c r="G78" s="125" t="s">
        <v>2501</v>
      </c>
      <c r="H78" s="12" t="s">
        <v>97</v>
      </c>
      <c r="I78" s="126" t="s">
        <v>2502</v>
      </c>
      <c r="J78" s="126" t="s">
        <v>1376</v>
      </c>
      <c r="K78" s="128"/>
      <c r="L78" s="161">
        <v>6000</v>
      </c>
      <c r="M78" s="130"/>
      <c r="N78" s="130"/>
      <c r="O78" s="162"/>
      <c r="P78" s="91"/>
      <c r="Q78" s="91"/>
      <c r="R78" s="106">
        <v>2000</v>
      </c>
      <c r="S78" s="90">
        <f t="shared" si="2"/>
        <v>4000</v>
      </c>
      <c r="T78" s="90"/>
      <c r="U78" s="102"/>
      <c r="V78" s="102"/>
      <c r="W78" s="102"/>
      <c r="Y78" s="102"/>
    </row>
    <row r="79" spans="1:25" s="12" customFormat="1" ht="17.25" customHeight="1" x14ac:dyDescent="0.25">
      <c r="A79" s="12" t="s">
        <v>61</v>
      </c>
      <c r="B79" s="12" t="s">
        <v>48</v>
      </c>
      <c r="C79" s="416"/>
      <c r="D79" s="416"/>
      <c r="E79" s="416"/>
      <c r="F79" s="416"/>
      <c r="G79" s="125" t="s">
        <v>57</v>
      </c>
      <c r="H79" s="12" t="s">
        <v>98</v>
      </c>
      <c r="I79" s="126" t="s">
        <v>936</v>
      </c>
      <c r="J79" s="126" t="s">
        <v>1376</v>
      </c>
      <c r="K79" s="128"/>
      <c r="L79" s="161">
        <v>6000</v>
      </c>
      <c r="M79" s="130"/>
      <c r="N79" s="130"/>
      <c r="O79" s="162"/>
      <c r="P79" s="91"/>
      <c r="Q79" s="91"/>
      <c r="R79" s="106">
        <v>2000</v>
      </c>
      <c r="S79" s="90">
        <f t="shared" si="2"/>
        <v>4000</v>
      </c>
      <c r="T79" s="90"/>
      <c r="U79" s="102"/>
      <c r="V79" s="102"/>
      <c r="W79" s="102"/>
      <c r="Y79" s="102"/>
    </row>
    <row r="80" spans="1:25" s="12" customFormat="1" ht="17.25" customHeight="1" x14ac:dyDescent="0.25">
      <c r="A80" s="12" t="s">
        <v>61</v>
      </c>
      <c r="C80" s="108"/>
      <c r="G80" s="125" t="s">
        <v>1001</v>
      </c>
      <c r="H80" s="12" t="s">
        <v>957</v>
      </c>
      <c r="I80" s="126" t="s">
        <v>1074</v>
      </c>
      <c r="J80" s="126" t="s">
        <v>1377</v>
      </c>
      <c r="L80" s="90">
        <v>6970</v>
      </c>
      <c r="O80" s="127"/>
      <c r="P80" s="102"/>
      <c r="R80" s="106">
        <v>1515</v>
      </c>
      <c r="S80" s="90">
        <f t="shared" si="2"/>
        <v>5455</v>
      </c>
      <c r="T80" s="127"/>
      <c r="U80" s="102"/>
      <c r="V80" s="102"/>
      <c r="W80" s="102"/>
      <c r="Y80" s="102"/>
    </row>
    <row r="81" spans="1:25" s="12" customFormat="1" ht="17.25" customHeight="1" x14ac:dyDescent="0.3">
      <c r="A81" s="12" t="s">
        <v>61</v>
      </c>
      <c r="B81" s="12" t="s">
        <v>48</v>
      </c>
      <c r="C81" s="108"/>
      <c r="F81" s="75"/>
      <c r="G81" s="125" t="s">
        <v>57</v>
      </c>
      <c r="H81" s="12" t="s">
        <v>79</v>
      </c>
      <c r="I81" s="12" t="s">
        <v>80</v>
      </c>
      <c r="J81" s="126" t="s">
        <v>1379</v>
      </c>
      <c r="L81" s="90">
        <v>7000</v>
      </c>
      <c r="O81" s="127"/>
      <c r="P81" s="102"/>
      <c r="R81" s="106">
        <v>1000</v>
      </c>
      <c r="S81" s="90">
        <f t="shared" si="2"/>
        <v>6000</v>
      </c>
      <c r="T81" s="127"/>
      <c r="U81" s="163"/>
    </row>
    <row r="82" spans="1:25" s="12" customFormat="1" ht="17.25" customHeight="1" x14ac:dyDescent="0.3">
      <c r="A82" s="12" t="s">
        <v>61</v>
      </c>
      <c r="B82" s="12" t="s">
        <v>48</v>
      </c>
      <c r="C82" s="108"/>
      <c r="F82" s="75"/>
      <c r="G82" s="125" t="s">
        <v>57</v>
      </c>
      <c r="H82" s="12" t="s">
        <v>77</v>
      </c>
      <c r="I82" s="12" t="s">
        <v>78</v>
      </c>
      <c r="J82" s="126" t="s">
        <v>1379</v>
      </c>
      <c r="L82" s="90">
        <v>8500</v>
      </c>
      <c r="O82" s="127"/>
      <c r="P82" s="102"/>
      <c r="R82" s="106">
        <v>1500</v>
      </c>
      <c r="S82" s="90">
        <f t="shared" si="2"/>
        <v>7000</v>
      </c>
      <c r="T82" s="127"/>
      <c r="U82" s="102"/>
      <c r="V82" s="102"/>
      <c r="X82" s="102"/>
    </row>
    <row r="83" spans="1:25" s="12" customFormat="1" ht="17.25" customHeight="1" x14ac:dyDescent="0.3">
      <c r="A83" s="12" t="s">
        <v>61</v>
      </c>
      <c r="B83" s="12" t="s">
        <v>48</v>
      </c>
      <c r="C83" s="123"/>
      <c r="D83" s="124"/>
      <c r="E83" s="124"/>
      <c r="F83" s="124"/>
      <c r="G83" s="125" t="s">
        <v>57</v>
      </c>
      <c r="H83" s="12" t="s">
        <v>99</v>
      </c>
      <c r="I83" s="126" t="s">
        <v>100</v>
      </c>
      <c r="J83" s="126" t="s">
        <v>636</v>
      </c>
      <c r="L83" s="90">
        <v>4400</v>
      </c>
      <c r="O83" s="127">
        <v>1600</v>
      </c>
      <c r="P83" s="102"/>
      <c r="R83" s="106">
        <f>+L83-O83</f>
        <v>2800</v>
      </c>
      <c r="S83" s="90"/>
      <c r="T83" s="127"/>
      <c r="U83" s="102"/>
      <c r="W83" s="102"/>
      <c r="X83" s="102"/>
      <c r="Y83" s="102"/>
    </row>
    <row r="84" spans="1:25" s="12" customFormat="1" ht="17.25" customHeight="1" x14ac:dyDescent="0.3">
      <c r="A84" s="12" t="s">
        <v>61</v>
      </c>
      <c r="B84" s="12" t="s">
        <v>142</v>
      </c>
      <c r="C84" s="108"/>
      <c r="F84" s="75"/>
      <c r="G84" s="125" t="s">
        <v>57</v>
      </c>
      <c r="H84" s="12" t="s">
        <v>914</v>
      </c>
      <c r="I84" s="126" t="s">
        <v>84</v>
      </c>
      <c r="J84" s="126" t="s">
        <v>634</v>
      </c>
      <c r="L84" s="90">
        <v>6785</v>
      </c>
      <c r="O84" s="127">
        <v>6783</v>
      </c>
      <c r="P84" s="102"/>
      <c r="R84" s="106">
        <f>+L84-O84</f>
        <v>2</v>
      </c>
      <c r="S84" s="90"/>
      <c r="T84" s="106"/>
    </row>
    <row r="85" spans="1:25" s="139" customFormat="1" ht="17.25" customHeight="1" x14ac:dyDescent="0.3">
      <c r="C85" s="140"/>
      <c r="F85" s="141"/>
      <c r="G85" s="142" t="s">
        <v>57</v>
      </c>
      <c r="H85" s="139" t="s">
        <v>1938</v>
      </c>
      <c r="I85" s="143" t="s">
        <v>1703</v>
      </c>
      <c r="J85" s="143" t="s">
        <v>1704</v>
      </c>
      <c r="L85" s="144">
        <v>4500</v>
      </c>
      <c r="O85" s="145"/>
      <c r="P85" s="146"/>
      <c r="R85" s="147">
        <v>1000</v>
      </c>
      <c r="S85" s="144">
        <v>2000</v>
      </c>
      <c r="T85" s="147">
        <f t="shared" ref="T85:T94" si="3">+L85-R85-S85</f>
        <v>1500</v>
      </c>
    </row>
    <row r="86" spans="1:25" s="139" customFormat="1" ht="17.25" customHeight="1" x14ac:dyDescent="0.3">
      <c r="C86" s="140"/>
      <c r="F86" s="141"/>
      <c r="G86" s="142" t="s">
        <v>57</v>
      </c>
      <c r="H86" s="139" t="s">
        <v>1939</v>
      </c>
      <c r="I86" s="143" t="s">
        <v>1703</v>
      </c>
      <c r="J86" s="143" t="s">
        <v>1704</v>
      </c>
      <c r="L86" s="144">
        <v>4500</v>
      </c>
      <c r="O86" s="145"/>
      <c r="P86" s="146"/>
      <c r="R86" s="147">
        <v>1000</v>
      </c>
      <c r="S86" s="144">
        <v>2000</v>
      </c>
      <c r="T86" s="147">
        <f t="shared" si="3"/>
        <v>1500</v>
      </c>
    </row>
    <row r="87" spans="1:25" s="139" customFormat="1" ht="17.25" customHeight="1" x14ac:dyDescent="0.3">
      <c r="C87" s="140"/>
      <c r="F87" s="141"/>
      <c r="G87" s="142" t="s">
        <v>57</v>
      </c>
      <c r="H87" s="139" t="s">
        <v>562</v>
      </c>
      <c r="I87" s="143" t="s">
        <v>1703</v>
      </c>
      <c r="J87" s="143" t="s">
        <v>1704</v>
      </c>
      <c r="L87" s="144">
        <v>4500</v>
      </c>
      <c r="O87" s="145"/>
      <c r="P87" s="146"/>
      <c r="R87" s="147">
        <v>1000</v>
      </c>
      <c r="S87" s="144">
        <v>2000</v>
      </c>
      <c r="T87" s="147">
        <f t="shared" si="3"/>
        <v>1500</v>
      </c>
    </row>
    <row r="88" spans="1:25" s="139" customFormat="1" ht="17.25" customHeight="1" x14ac:dyDescent="0.3">
      <c r="B88" s="139" t="s">
        <v>48</v>
      </c>
      <c r="C88" s="140"/>
      <c r="F88" s="141"/>
      <c r="G88" s="142" t="s">
        <v>2471</v>
      </c>
      <c r="H88" s="139" t="s">
        <v>1195</v>
      </c>
      <c r="I88" s="143" t="s">
        <v>2470</v>
      </c>
      <c r="J88" s="143" t="s">
        <v>1704</v>
      </c>
      <c r="L88" s="144">
        <v>4500</v>
      </c>
      <c r="O88" s="145"/>
      <c r="P88" s="146"/>
      <c r="R88" s="147">
        <v>1000</v>
      </c>
      <c r="S88" s="144">
        <v>2500</v>
      </c>
      <c r="T88" s="147">
        <f t="shared" si="3"/>
        <v>1000</v>
      </c>
    </row>
    <row r="89" spans="1:25" s="139" customFormat="1" ht="17.25" customHeight="1" x14ac:dyDescent="0.3">
      <c r="B89" s="139" t="s">
        <v>48</v>
      </c>
      <c r="C89" s="140"/>
      <c r="F89" s="141"/>
      <c r="G89" s="142" t="s">
        <v>57</v>
      </c>
      <c r="H89" s="139" t="s">
        <v>1942</v>
      </c>
      <c r="I89" s="143" t="s">
        <v>1703</v>
      </c>
      <c r="J89" s="143" t="s">
        <v>1704</v>
      </c>
      <c r="L89" s="144">
        <v>4500</v>
      </c>
      <c r="O89" s="145"/>
      <c r="P89" s="146"/>
      <c r="R89" s="147">
        <v>1000</v>
      </c>
      <c r="S89" s="144">
        <v>2000</v>
      </c>
      <c r="T89" s="147">
        <f t="shared" si="3"/>
        <v>1500</v>
      </c>
    </row>
    <row r="90" spans="1:25" s="139" customFormat="1" ht="17.25" customHeight="1" x14ac:dyDescent="0.3">
      <c r="B90" s="139" t="s">
        <v>62</v>
      </c>
      <c r="C90" s="140"/>
      <c r="F90" s="141"/>
      <c r="G90" s="142" t="s">
        <v>57</v>
      </c>
      <c r="H90" s="139" t="s">
        <v>1706</v>
      </c>
      <c r="I90" s="143" t="s">
        <v>1703</v>
      </c>
      <c r="J90" s="143" t="s">
        <v>1704</v>
      </c>
      <c r="L90" s="144">
        <v>4500</v>
      </c>
      <c r="O90" s="145"/>
      <c r="P90" s="146"/>
      <c r="R90" s="147">
        <v>1000</v>
      </c>
      <c r="S90" s="144">
        <v>2000</v>
      </c>
      <c r="T90" s="147">
        <f t="shared" si="3"/>
        <v>1500</v>
      </c>
    </row>
    <row r="91" spans="1:25" s="139" customFormat="1" ht="17.25" customHeight="1" x14ac:dyDescent="0.25">
      <c r="A91" s="164"/>
      <c r="B91" s="164" t="s">
        <v>48</v>
      </c>
      <c r="C91" s="164"/>
      <c r="D91" s="164"/>
      <c r="E91" s="164"/>
      <c r="F91" s="164"/>
      <c r="G91" s="139" t="s">
        <v>106</v>
      </c>
      <c r="H91" s="139" t="s">
        <v>802</v>
      </c>
      <c r="I91" s="139" t="s">
        <v>2388</v>
      </c>
      <c r="J91" s="143" t="s">
        <v>1704</v>
      </c>
      <c r="K91" s="155"/>
      <c r="L91" s="156">
        <v>8000</v>
      </c>
      <c r="M91" s="157"/>
      <c r="N91" s="157"/>
      <c r="O91" s="158"/>
      <c r="P91" s="159"/>
      <c r="Q91" s="159"/>
      <c r="R91" s="160">
        <v>1000</v>
      </c>
      <c r="S91" s="147">
        <v>3000</v>
      </c>
      <c r="T91" s="147">
        <f t="shared" si="3"/>
        <v>4000</v>
      </c>
    </row>
    <row r="92" spans="1:25" s="139" customFormat="1" ht="17.25" customHeight="1" x14ac:dyDescent="0.3">
      <c r="C92" s="140"/>
      <c r="F92" s="141"/>
      <c r="G92" s="142" t="s">
        <v>2472</v>
      </c>
      <c r="H92" s="139" t="s">
        <v>2054</v>
      </c>
      <c r="I92" s="143" t="s">
        <v>2473</v>
      </c>
      <c r="J92" s="143" t="s">
        <v>1704</v>
      </c>
      <c r="L92" s="144">
        <v>4500</v>
      </c>
      <c r="O92" s="145"/>
      <c r="P92" s="146"/>
      <c r="R92" s="147">
        <v>1000</v>
      </c>
      <c r="S92" s="144">
        <v>2000</v>
      </c>
      <c r="T92" s="147">
        <f t="shared" si="3"/>
        <v>1500</v>
      </c>
    </row>
    <row r="93" spans="1:25" s="139" customFormat="1" ht="17.25" customHeight="1" x14ac:dyDescent="0.3">
      <c r="C93" s="140"/>
      <c r="F93" s="141"/>
      <c r="G93" s="142" t="s">
        <v>57</v>
      </c>
      <c r="H93" s="139" t="s">
        <v>2055</v>
      </c>
      <c r="I93" s="143" t="s">
        <v>1703</v>
      </c>
      <c r="J93" s="143" t="s">
        <v>1704</v>
      </c>
      <c r="L93" s="144">
        <v>4500</v>
      </c>
      <c r="O93" s="145"/>
      <c r="P93" s="146"/>
      <c r="R93" s="147">
        <v>1000</v>
      </c>
      <c r="S93" s="144">
        <v>2000</v>
      </c>
      <c r="T93" s="147">
        <f t="shared" si="3"/>
        <v>1500</v>
      </c>
    </row>
    <row r="94" spans="1:25" s="139" customFormat="1" ht="17.25" customHeight="1" x14ac:dyDescent="0.3">
      <c r="C94" s="140"/>
      <c r="F94" s="141"/>
      <c r="G94" s="142" t="s">
        <v>57</v>
      </c>
      <c r="H94" s="139" t="s">
        <v>2382</v>
      </c>
      <c r="I94" s="139" t="s">
        <v>3033</v>
      </c>
      <c r="J94" s="143" t="s">
        <v>1704</v>
      </c>
      <c r="K94" s="155"/>
      <c r="L94" s="156">
        <v>8000</v>
      </c>
      <c r="M94" s="157"/>
      <c r="N94" s="157"/>
      <c r="O94" s="158"/>
      <c r="P94" s="159"/>
      <c r="Q94" s="159"/>
      <c r="R94" s="147">
        <v>1000</v>
      </c>
      <c r="S94" s="147">
        <v>2000</v>
      </c>
      <c r="T94" s="147">
        <f t="shared" si="3"/>
        <v>5000</v>
      </c>
    </row>
    <row r="95" spans="1:25" s="139" customFormat="1" ht="17.25" customHeight="1" x14ac:dyDescent="0.3">
      <c r="C95" s="140"/>
      <c r="F95" s="141"/>
      <c r="G95" s="142" t="s">
        <v>57</v>
      </c>
      <c r="H95" s="139" t="s">
        <v>2056</v>
      </c>
      <c r="I95" s="143" t="s">
        <v>3032</v>
      </c>
      <c r="J95" s="143" t="s">
        <v>1704</v>
      </c>
      <c r="L95" s="144">
        <v>2000</v>
      </c>
      <c r="O95" s="145"/>
      <c r="P95" s="146"/>
      <c r="R95" s="147">
        <v>1000</v>
      </c>
      <c r="S95" s="144">
        <v>2000</v>
      </c>
      <c r="T95" s="147">
        <f>+L95-R95-S95</f>
        <v>-1000</v>
      </c>
    </row>
    <row r="96" spans="1:25" s="139" customFormat="1" ht="17.25" customHeight="1" x14ac:dyDescent="0.25">
      <c r="B96" s="139" t="s">
        <v>58</v>
      </c>
      <c r="C96" s="140"/>
      <c r="D96" s="145"/>
      <c r="E96" s="145"/>
      <c r="F96" s="145"/>
      <c r="G96" s="139" t="s">
        <v>106</v>
      </c>
      <c r="H96" s="139" t="s">
        <v>488</v>
      </c>
      <c r="I96" s="139" t="s">
        <v>2389</v>
      </c>
      <c r="J96" s="143" t="s">
        <v>1704</v>
      </c>
      <c r="K96" s="155"/>
      <c r="L96" s="156">
        <v>6750</v>
      </c>
      <c r="M96" s="157"/>
      <c r="N96" s="157"/>
      <c r="O96" s="158"/>
      <c r="P96" s="159"/>
      <c r="Q96" s="159"/>
      <c r="R96" s="160">
        <v>1000</v>
      </c>
      <c r="S96" s="147">
        <v>3000</v>
      </c>
      <c r="T96" s="147">
        <f t="shared" ref="T96" si="4">+L96-R96-S96</f>
        <v>2750</v>
      </c>
    </row>
    <row r="97" spans="1:88" s="139" customFormat="1" ht="17.25" customHeight="1" x14ac:dyDescent="0.3">
      <c r="C97" s="140"/>
      <c r="F97" s="141"/>
      <c r="G97" s="139" t="s">
        <v>106</v>
      </c>
      <c r="H97" s="139" t="s">
        <v>2049</v>
      </c>
      <c r="I97" s="139" t="s">
        <v>2389</v>
      </c>
      <c r="J97" s="143" t="s">
        <v>1704</v>
      </c>
      <c r="L97" s="144">
        <v>6750</v>
      </c>
      <c r="O97" s="145"/>
      <c r="P97" s="146"/>
      <c r="R97" s="147">
        <v>1000</v>
      </c>
      <c r="S97" s="144">
        <v>2000</v>
      </c>
      <c r="T97" s="147">
        <f t="shared" ref="T97:T106" si="5">+L97-R97-S97</f>
        <v>3750</v>
      </c>
    </row>
    <row r="98" spans="1:88" s="139" customFormat="1" ht="17.25" customHeight="1" x14ac:dyDescent="0.25">
      <c r="B98" s="145"/>
      <c r="C98" s="145"/>
      <c r="D98" s="145"/>
      <c r="E98" s="145"/>
      <c r="F98" s="145"/>
      <c r="G98" s="139" t="s">
        <v>106</v>
      </c>
      <c r="H98" s="139" t="s">
        <v>871</v>
      </c>
      <c r="I98" s="139" t="s">
        <v>2390</v>
      </c>
      <c r="J98" s="143" t="s">
        <v>1704</v>
      </c>
      <c r="K98" s="155"/>
      <c r="L98" s="156">
        <v>8000</v>
      </c>
      <c r="M98" s="157"/>
      <c r="N98" s="157"/>
      <c r="O98" s="158"/>
      <c r="P98" s="159"/>
      <c r="Q98" s="159"/>
      <c r="R98" s="160">
        <v>1000</v>
      </c>
      <c r="S98" s="147">
        <v>3000</v>
      </c>
      <c r="T98" s="147">
        <f t="shared" si="5"/>
        <v>4000</v>
      </c>
    </row>
    <row r="99" spans="1:88" s="139" customFormat="1" ht="17.25" customHeight="1" x14ac:dyDescent="0.25">
      <c r="B99" s="139" t="s">
        <v>62</v>
      </c>
      <c r="C99" s="140"/>
      <c r="D99" s="145"/>
      <c r="E99" s="145"/>
      <c r="F99" s="145"/>
      <c r="G99" s="139" t="s">
        <v>106</v>
      </c>
      <c r="H99" s="139" t="s">
        <v>1947</v>
      </c>
      <c r="I99" s="139" t="s">
        <v>2389</v>
      </c>
      <c r="J99" s="143" t="s">
        <v>1704</v>
      </c>
      <c r="K99" s="155"/>
      <c r="L99" s="156">
        <v>8000</v>
      </c>
      <c r="M99" s="157"/>
      <c r="N99" s="157"/>
      <c r="O99" s="158"/>
      <c r="P99" s="159"/>
      <c r="Q99" s="159"/>
      <c r="R99" s="160">
        <v>1000</v>
      </c>
      <c r="S99" s="147">
        <v>3000</v>
      </c>
      <c r="T99" s="147">
        <f t="shared" si="5"/>
        <v>4000</v>
      </c>
    </row>
    <row r="100" spans="1:88" s="139" customFormat="1" ht="17.25" customHeight="1" x14ac:dyDescent="0.25">
      <c r="B100" s="139" t="s">
        <v>48</v>
      </c>
      <c r="C100" s="140"/>
      <c r="D100" s="145"/>
      <c r="E100" s="145"/>
      <c r="F100" s="145"/>
      <c r="G100" s="139" t="s">
        <v>106</v>
      </c>
      <c r="H100" s="139" t="s">
        <v>1467</v>
      </c>
      <c r="I100" s="139" t="s">
        <v>2389</v>
      </c>
      <c r="J100" s="143" t="s">
        <v>1704</v>
      </c>
      <c r="K100" s="155"/>
      <c r="L100" s="156">
        <v>8000</v>
      </c>
      <c r="M100" s="157"/>
      <c r="N100" s="157"/>
      <c r="O100" s="158"/>
      <c r="P100" s="159"/>
      <c r="Q100" s="159"/>
      <c r="R100" s="160">
        <v>1000</v>
      </c>
      <c r="S100" s="147">
        <v>3000</v>
      </c>
      <c r="T100" s="147">
        <f t="shared" si="5"/>
        <v>4000</v>
      </c>
    </row>
    <row r="101" spans="1:88" s="139" customFormat="1" ht="17.25" customHeight="1" x14ac:dyDescent="0.3">
      <c r="C101" s="140"/>
      <c r="F101" s="141"/>
      <c r="G101" s="142" t="s">
        <v>57</v>
      </c>
      <c r="H101" s="139" t="s">
        <v>2057</v>
      </c>
      <c r="I101" s="143" t="s">
        <v>1703</v>
      </c>
      <c r="J101" s="143" t="s">
        <v>1704</v>
      </c>
      <c r="L101" s="144">
        <v>4500</v>
      </c>
      <c r="O101" s="145"/>
      <c r="P101" s="146"/>
      <c r="R101" s="147">
        <v>1000</v>
      </c>
      <c r="S101" s="144">
        <v>2000</v>
      </c>
      <c r="T101" s="147">
        <f t="shared" si="5"/>
        <v>1500</v>
      </c>
    </row>
    <row r="102" spans="1:88" s="139" customFormat="1" ht="17.25" customHeight="1" x14ac:dyDescent="0.3">
      <c r="C102" s="140"/>
      <c r="F102" s="141"/>
      <c r="G102" s="142" t="s">
        <v>57</v>
      </c>
      <c r="H102" s="139" t="s">
        <v>2058</v>
      </c>
      <c r="I102" s="143" t="s">
        <v>1703</v>
      </c>
      <c r="J102" s="143" t="s">
        <v>1704</v>
      </c>
      <c r="L102" s="144">
        <v>4500</v>
      </c>
      <c r="O102" s="145"/>
      <c r="P102" s="146"/>
      <c r="R102" s="147">
        <v>1000</v>
      </c>
      <c r="S102" s="144">
        <v>2000</v>
      </c>
      <c r="T102" s="147">
        <f t="shared" si="5"/>
        <v>1500</v>
      </c>
    </row>
    <row r="103" spans="1:88" s="139" customFormat="1" ht="17.25" customHeight="1" x14ac:dyDescent="0.3">
      <c r="C103" s="140"/>
      <c r="F103" s="141"/>
      <c r="G103" s="142" t="s">
        <v>57</v>
      </c>
      <c r="H103" s="139" t="s">
        <v>1713</v>
      </c>
      <c r="I103" s="143" t="s">
        <v>1703</v>
      </c>
      <c r="J103" s="143" t="s">
        <v>1704</v>
      </c>
      <c r="L103" s="144">
        <v>4500</v>
      </c>
      <c r="O103" s="145"/>
      <c r="P103" s="146"/>
      <c r="R103" s="147">
        <v>1000</v>
      </c>
      <c r="S103" s="144">
        <v>2000</v>
      </c>
      <c r="T103" s="147">
        <f t="shared" si="5"/>
        <v>1500</v>
      </c>
    </row>
    <row r="104" spans="1:88" s="139" customFormat="1" ht="17.25" customHeight="1" x14ac:dyDescent="0.25">
      <c r="C104" s="140"/>
      <c r="D104" s="145"/>
      <c r="E104" s="145"/>
      <c r="F104" s="145"/>
      <c r="G104" s="139" t="s">
        <v>106</v>
      </c>
      <c r="H104" s="139" t="s">
        <v>1294</v>
      </c>
      <c r="I104" s="139" t="s">
        <v>2391</v>
      </c>
      <c r="J104" s="143" t="s">
        <v>1704</v>
      </c>
      <c r="K104" s="155"/>
      <c r="L104" s="156">
        <v>8000</v>
      </c>
      <c r="M104" s="157"/>
      <c r="N104" s="157"/>
      <c r="O104" s="158"/>
      <c r="P104" s="159"/>
      <c r="Q104" s="159"/>
      <c r="R104" s="160">
        <v>1000</v>
      </c>
      <c r="S104" s="147">
        <v>3000</v>
      </c>
      <c r="T104" s="147">
        <f t="shared" si="5"/>
        <v>4000</v>
      </c>
    </row>
    <row r="105" spans="1:88" s="139" customFormat="1" ht="17.25" customHeight="1" x14ac:dyDescent="0.3">
      <c r="B105" s="139" t="s">
        <v>48</v>
      </c>
      <c r="C105" s="140"/>
      <c r="F105" s="141"/>
      <c r="G105" s="142" t="s">
        <v>57</v>
      </c>
      <c r="H105" s="139" t="s">
        <v>1714</v>
      </c>
      <c r="I105" s="143" t="s">
        <v>1703</v>
      </c>
      <c r="J105" s="143" t="s">
        <v>1704</v>
      </c>
      <c r="L105" s="144">
        <v>4500</v>
      </c>
      <c r="O105" s="145"/>
      <c r="P105" s="146"/>
      <c r="R105" s="147">
        <v>1000</v>
      </c>
      <c r="S105" s="144">
        <v>2000</v>
      </c>
      <c r="T105" s="147">
        <f t="shared" si="5"/>
        <v>1500</v>
      </c>
    </row>
    <row r="106" spans="1:88" s="139" customFormat="1" ht="17.25" customHeight="1" x14ac:dyDescent="0.25">
      <c r="C106" s="140"/>
      <c r="D106" s="145"/>
      <c r="E106" s="145"/>
      <c r="F106" s="145"/>
      <c r="G106" s="139" t="s">
        <v>106</v>
      </c>
      <c r="H106" s="139" t="s">
        <v>1718</v>
      </c>
      <c r="I106" s="139" t="s">
        <v>2389</v>
      </c>
      <c r="J106" s="143" t="s">
        <v>1704</v>
      </c>
      <c r="K106" s="155"/>
      <c r="L106" s="156">
        <v>7000</v>
      </c>
      <c r="M106" s="157"/>
      <c r="N106" s="157"/>
      <c r="O106" s="158"/>
      <c r="P106" s="159"/>
      <c r="Q106" s="159"/>
      <c r="R106" s="160">
        <v>1000</v>
      </c>
      <c r="S106" s="147">
        <v>3000</v>
      </c>
      <c r="T106" s="147">
        <f t="shared" si="5"/>
        <v>3000</v>
      </c>
    </row>
    <row r="107" spans="1:88" s="139" customFormat="1" ht="12.75" customHeight="1" x14ac:dyDescent="0.25">
      <c r="C107" s="140"/>
      <c r="D107" s="145"/>
      <c r="E107" s="145"/>
      <c r="F107" s="145"/>
      <c r="J107" s="143"/>
      <c r="K107" s="155"/>
      <c r="L107" s="156"/>
      <c r="M107" s="157"/>
      <c r="N107" s="157"/>
      <c r="O107" s="158"/>
      <c r="P107" s="159"/>
      <c r="Q107" s="159"/>
      <c r="R107" s="160"/>
      <c r="S107" s="147"/>
      <c r="T107" s="147"/>
    </row>
    <row r="108" spans="1:88" s="166" customFormat="1" ht="15" hidden="1" customHeight="1" x14ac:dyDescent="0.25">
      <c r="C108" s="167"/>
      <c r="D108" s="139"/>
      <c r="E108" s="139"/>
      <c r="F108" s="139"/>
      <c r="G108" s="142"/>
      <c r="H108" s="139"/>
      <c r="I108" s="139"/>
      <c r="J108" s="168"/>
      <c r="K108" s="169"/>
      <c r="L108" s="170"/>
      <c r="M108" s="171"/>
      <c r="N108" s="171"/>
      <c r="O108" s="172"/>
      <c r="P108" s="173"/>
      <c r="Q108" s="173"/>
      <c r="R108" s="174">
        <f>+R48+R49+R58+R1425+R90+R73+R74</f>
        <v>9252</v>
      </c>
      <c r="S108" s="175" t="s">
        <v>62</v>
      </c>
      <c r="T108" s="176"/>
      <c r="U108" s="146"/>
      <c r="V108" s="146"/>
      <c r="W108" s="139"/>
      <c r="X108" s="146"/>
      <c r="Y108" s="146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  <c r="CC108" s="139"/>
      <c r="CD108" s="139"/>
      <c r="CE108" s="139"/>
      <c r="CF108" s="139"/>
      <c r="CG108" s="139"/>
      <c r="CH108" s="139"/>
      <c r="CI108" s="139"/>
      <c r="CJ108" s="139"/>
    </row>
    <row r="109" spans="1:88" s="166" customFormat="1" ht="18" hidden="1" customHeight="1" x14ac:dyDescent="0.25">
      <c r="C109" s="167"/>
      <c r="D109" s="139"/>
      <c r="E109" s="139"/>
      <c r="F109" s="139"/>
      <c r="G109" s="142"/>
      <c r="H109" s="139"/>
      <c r="I109" s="139"/>
      <c r="J109" s="168"/>
      <c r="K109" s="169"/>
      <c r="L109" s="170"/>
      <c r="M109" s="171"/>
      <c r="N109" s="171"/>
      <c r="O109" s="172"/>
      <c r="P109" s="173"/>
      <c r="Q109" s="173"/>
      <c r="R109" s="174">
        <f>+R42+R64+R65+R68+R84</f>
        <v>7502</v>
      </c>
      <c r="S109" s="175" t="s">
        <v>142</v>
      </c>
      <c r="T109" s="176"/>
      <c r="U109" s="146"/>
      <c r="V109" s="146"/>
      <c r="W109" s="139"/>
      <c r="X109" s="146"/>
      <c r="Y109" s="146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39"/>
      <c r="CD109" s="139"/>
      <c r="CE109" s="139"/>
      <c r="CF109" s="139"/>
      <c r="CG109" s="139"/>
      <c r="CH109" s="139"/>
      <c r="CI109" s="139"/>
      <c r="CJ109" s="139"/>
    </row>
    <row r="110" spans="1:88" s="2" customFormat="1" ht="21.75" hidden="1" customHeight="1" x14ac:dyDescent="0.25">
      <c r="A110" s="166"/>
      <c r="B110" s="166"/>
      <c r="C110" s="167"/>
      <c r="D110" s="139"/>
      <c r="E110" s="139"/>
      <c r="F110" s="139"/>
      <c r="G110" s="142"/>
      <c r="H110" s="139"/>
      <c r="I110" s="139"/>
      <c r="J110" s="168"/>
      <c r="K110" s="169"/>
      <c r="L110" s="170"/>
      <c r="M110" s="171"/>
      <c r="N110" s="171"/>
      <c r="O110" s="172"/>
      <c r="P110" s="173"/>
      <c r="R110" s="174" t="e">
        <f>+R50+R56+#REF!+R57+R1751</f>
        <v>#REF!</v>
      </c>
      <c r="S110" s="175" t="s">
        <v>58</v>
      </c>
      <c r="T110" s="176"/>
      <c r="U110" s="146"/>
      <c r="V110" s="146"/>
      <c r="W110" s="146"/>
      <c r="X110" s="115"/>
      <c r="Y110" s="146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</row>
    <row r="111" spans="1:88" s="116" customFormat="1" ht="19.5" hidden="1" customHeight="1" x14ac:dyDescent="0.25">
      <c r="A111" s="166"/>
      <c r="B111" s="166"/>
      <c r="C111" s="167"/>
      <c r="D111" s="139"/>
      <c r="E111" s="139"/>
      <c r="F111" s="139"/>
      <c r="G111" s="142"/>
      <c r="H111" s="139"/>
      <c r="I111" s="139"/>
      <c r="J111" s="168"/>
      <c r="K111" s="169"/>
      <c r="L111" s="170"/>
      <c r="M111" s="171"/>
      <c r="N111" s="171"/>
      <c r="O111" s="172"/>
      <c r="P111" s="173"/>
      <c r="Q111" s="177"/>
      <c r="R111" s="174" t="e">
        <f>+R41+#REF!+#REF!+R54+R59+R70+R71+R72+R78+R79+R81+R82+R83+R88+R89+R1555+R97+R105</f>
        <v>#REF!</v>
      </c>
      <c r="S111" s="175" t="s">
        <v>48</v>
      </c>
      <c r="T111" s="176"/>
      <c r="U111" s="146"/>
      <c r="V111" s="146"/>
      <c r="W111" s="146"/>
      <c r="X111" s="115"/>
      <c r="Y111" s="146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</row>
    <row r="112" spans="1:88" s="12" customFormat="1" ht="30" customHeight="1" x14ac:dyDescent="0.25">
      <c r="A112" s="110" t="s">
        <v>20</v>
      </c>
      <c r="B112" s="111" t="s">
        <v>21</v>
      </c>
      <c r="C112" s="112" t="s">
        <v>53</v>
      </c>
      <c r="D112" s="2"/>
      <c r="E112" s="2"/>
      <c r="F112" s="113" t="s">
        <v>102</v>
      </c>
      <c r="G112" s="58" t="s">
        <v>103</v>
      </c>
      <c r="H112" s="58" t="s">
        <v>51</v>
      </c>
      <c r="I112" s="114" t="s">
        <v>2392</v>
      </c>
      <c r="J112" s="58" t="s">
        <v>1724</v>
      </c>
      <c r="K112" s="113"/>
      <c r="L112" s="60">
        <f>SUM(L115:L220)</f>
        <v>2542968</v>
      </c>
      <c r="M112" s="60"/>
      <c r="N112" s="60"/>
      <c r="O112" s="60">
        <f>SUM(O115:O220)</f>
        <v>237636</v>
      </c>
      <c r="P112" s="60"/>
      <c r="Q112" s="60"/>
      <c r="R112" s="60">
        <f>SUM(R115:R220)-R114</f>
        <v>394224</v>
      </c>
      <c r="S112" s="60">
        <f>SUM(S115:S220)-S114</f>
        <v>1044984</v>
      </c>
      <c r="T112" s="60">
        <f>SUM(T115:T220)-T114</f>
        <v>832933</v>
      </c>
      <c r="U112" s="102"/>
    </row>
    <row r="113" spans="1:23" s="12" customFormat="1" ht="12.75" customHeight="1" x14ac:dyDescent="0.25">
      <c r="A113" s="116"/>
      <c r="B113" s="116"/>
      <c r="C113" s="117">
        <v>11</v>
      </c>
      <c r="D113" s="2"/>
      <c r="E113" s="2"/>
      <c r="F113" s="65"/>
      <c r="G113" s="118" t="s">
        <v>39</v>
      </c>
      <c r="H113" s="65"/>
      <c r="I113" s="65"/>
      <c r="J113" s="118"/>
      <c r="K113" s="65"/>
      <c r="L113" s="119"/>
      <c r="M113" s="119"/>
      <c r="N113" s="119"/>
      <c r="O113" s="119"/>
      <c r="P113" s="119"/>
      <c r="Q113" s="119"/>
      <c r="R113" s="119"/>
      <c r="S113" s="119"/>
      <c r="T113" s="119"/>
      <c r="U113" s="102"/>
    </row>
    <row r="114" spans="1:23" s="12" customFormat="1" ht="12.75" customHeight="1" x14ac:dyDescent="0.25">
      <c r="A114" s="116"/>
      <c r="B114" s="116"/>
      <c r="C114" s="117">
        <v>22</v>
      </c>
      <c r="D114" s="2"/>
      <c r="E114" s="2"/>
      <c r="F114" s="70"/>
      <c r="G114" s="121" t="s">
        <v>40</v>
      </c>
      <c r="H114" s="70"/>
      <c r="I114" s="70"/>
      <c r="J114" s="121"/>
      <c r="K114" s="70"/>
      <c r="L114" s="122"/>
      <c r="M114" s="122"/>
      <c r="N114" s="122"/>
      <c r="O114" s="122"/>
      <c r="P114" s="70"/>
      <c r="Q114" s="70"/>
      <c r="R114" s="122">
        <f>+R204</f>
        <v>15000</v>
      </c>
      <c r="S114" s="122">
        <f t="shared" ref="S114:T114" si="6">+S204</f>
        <v>10000</v>
      </c>
      <c r="T114" s="122">
        <f t="shared" si="6"/>
        <v>7250</v>
      </c>
      <c r="U114" s="102"/>
      <c r="V114" s="102"/>
      <c r="W114" s="102"/>
    </row>
    <row r="115" spans="1:23" s="12" customFormat="1" ht="17.25" customHeight="1" x14ac:dyDescent="0.25">
      <c r="A115" s="12" t="s">
        <v>61</v>
      </c>
      <c r="C115" s="108"/>
      <c r="G115" s="12" t="s">
        <v>104</v>
      </c>
      <c r="H115" s="12" t="s">
        <v>105</v>
      </c>
      <c r="I115" s="126" t="s">
        <v>2010</v>
      </c>
      <c r="J115" s="126" t="s">
        <v>1998</v>
      </c>
      <c r="K115" s="128"/>
      <c r="L115" s="90">
        <v>25000</v>
      </c>
      <c r="M115" s="130"/>
      <c r="N115" s="130"/>
      <c r="O115" s="162"/>
      <c r="P115" s="91"/>
      <c r="Q115" s="91"/>
      <c r="R115" s="127">
        <v>2500</v>
      </c>
      <c r="S115" s="106">
        <v>10000</v>
      </c>
      <c r="T115" s="106">
        <f>+L115-R115-S115</f>
        <v>12500</v>
      </c>
    </row>
    <row r="116" spans="1:23" s="12" customFormat="1" ht="17.25" customHeight="1" x14ac:dyDescent="0.25">
      <c r="A116" s="12" t="s">
        <v>61</v>
      </c>
      <c r="C116" s="149"/>
      <c r="D116" s="178"/>
      <c r="E116" s="178"/>
      <c r="F116" s="178"/>
      <c r="G116" s="12" t="s">
        <v>104</v>
      </c>
      <c r="H116" s="12" t="s">
        <v>83</v>
      </c>
      <c r="I116" s="109" t="s">
        <v>1529</v>
      </c>
      <c r="J116" s="126" t="s">
        <v>1376</v>
      </c>
      <c r="L116" s="90">
        <v>25000</v>
      </c>
      <c r="O116" s="127">
        <v>4536</v>
      </c>
      <c r="P116" s="102"/>
      <c r="R116" s="127">
        <v>2500</v>
      </c>
      <c r="S116" s="90">
        <f>+L116-O116-R116</f>
        <v>17964</v>
      </c>
      <c r="T116" s="106"/>
      <c r="U116" s="163"/>
      <c r="V116" s="102"/>
      <c r="W116" s="102"/>
    </row>
    <row r="117" spans="1:23" s="12" customFormat="1" ht="17.25" customHeight="1" x14ac:dyDescent="0.25">
      <c r="A117" s="12" t="s">
        <v>61</v>
      </c>
      <c r="C117" s="108"/>
      <c r="G117" s="12" t="s">
        <v>1520</v>
      </c>
      <c r="H117" s="12" t="s">
        <v>1519</v>
      </c>
      <c r="I117" s="179" t="s">
        <v>1521</v>
      </c>
      <c r="J117" s="180" t="s">
        <v>1996</v>
      </c>
      <c r="K117" s="90"/>
      <c r="L117" s="90">
        <v>35000</v>
      </c>
      <c r="O117" s="127"/>
      <c r="R117" s="127">
        <v>2500</v>
      </c>
      <c r="S117" s="127">
        <v>15000</v>
      </c>
      <c r="T117" s="106">
        <f>+L117-R117-S117</f>
        <v>17500</v>
      </c>
    </row>
    <row r="118" spans="1:23" s="12" customFormat="1" ht="17.25" customHeight="1" x14ac:dyDescent="0.25">
      <c r="A118" s="12" t="s">
        <v>61</v>
      </c>
      <c r="C118" s="108"/>
      <c r="D118" s="127"/>
      <c r="E118" s="127"/>
      <c r="F118" s="127"/>
      <c r="G118" s="12" t="s">
        <v>1128</v>
      </c>
      <c r="H118" s="12" t="s">
        <v>721</v>
      </c>
      <c r="I118" s="12" t="s">
        <v>2011</v>
      </c>
      <c r="J118" s="126" t="s">
        <v>1997</v>
      </c>
      <c r="K118" s="128"/>
      <c r="L118" s="129">
        <v>25000</v>
      </c>
      <c r="M118" s="130"/>
      <c r="N118" s="130"/>
      <c r="O118" s="162"/>
      <c r="P118" s="91"/>
      <c r="Q118" s="91"/>
      <c r="R118" s="161">
        <v>5000</v>
      </c>
      <c r="S118" s="106">
        <v>3000</v>
      </c>
      <c r="T118" s="106">
        <f>+L118-R118-S118</f>
        <v>17000</v>
      </c>
    </row>
    <row r="119" spans="1:23" s="12" customFormat="1" ht="17.25" customHeight="1" x14ac:dyDescent="0.25">
      <c r="A119" s="12" t="s">
        <v>61</v>
      </c>
      <c r="C119" s="108"/>
      <c r="G119" s="181" t="s">
        <v>106</v>
      </c>
      <c r="H119" s="12" t="s">
        <v>109</v>
      </c>
      <c r="I119" s="12" t="s">
        <v>1470</v>
      </c>
      <c r="J119" s="109" t="s">
        <v>2000</v>
      </c>
      <c r="L119" s="108">
        <v>40000</v>
      </c>
      <c r="O119" s="127">
        <v>38583</v>
      </c>
      <c r="R119" s="127">
        <f>+L119-O119</f>
        <v>1417</v>
      </c>
      <c r="S119" s="127"/>
      <c r="T119" s="90"/>
    </row>
    <row r="120" spans="1:23" s="12" customFormat="1" ht="17.25" customHeight="1" x14ac:dyDescent="0.25">
      <c r="A120" s="12" t="s">
        <v>61</v>
      </c>
      <c r="C120" s="108"/>
      <c r="D120" s="127"/>
      <c r="E120" s="127"/>
      <c r="F120" s="127"/>
      <c r="G120" s="12" t="s">
        <v>106</v>
      </c>
      <c r="H120" s="12" t="s">
        <v>718</v>
      </c>
      <c r="I120" s="12" t="s">
        <v>2035</v>
      </c>
      <c r="J120" s="126" t="s">
        <v>1996</v>
      </c>
      <c r="K120" s="128"/>
      <c r="L120" s="129">
        <v>20000</v>
      </c>
      <c r="M120" s="130"/>
      <c r="N120" s="130"/>
      <c r="O120" s="162"/>
      <c r="P120" s="91"/>
      <c r="Q120" s="91"/>
      <c r="R120" s="161">
        <v>2500</v>
      </c>
      <c r="S120" s="106">
        <v>7500</v>
      </c>
      <c r="T120" s="106">
        <f>+L120-O120-R120-S120</f>
        <v>10000</v>
      </c>
    </row>
    <row r="121" spans="1:23" s="12" customFormat="1" ht="17.25" customHeight="1" x14ac:dyDescent="0.25">
      <c r="A121" s="12" t="s">
        <v>61</v>
      </c>
      <c r="B121" s="12" t="s">
        <v>58</v>
      </c>
      <c r="C121" s="108"/>
      <c r="D121" s="127"/>
      <c r="E121" s="127"/>
      <c r="F121" s="127"/>
      <c r="G121" s="12" t="s">
        <v>106</v>
      </c>
      <c r="H121" s="12" t="s">
        <v>349</v>
      </c>
      <c r="I121" s="12" t="s">
        <v>1958</v>
      </c>
      <c r="J121" s="126" t="s">
        <v>1996</v>
      </c>
      <c r="K121" s="128"/>
      <c r="L121" s="129">
        <v>20000</v>
      </c>
      <c r="M121" s="130"/>
      <c r="N121" s="130"/>
      <c r="O121" s="162"/>
      <c r="P121" s="91"/>
      <c r="Q121" s="91"/>
      <c r="R121" s="161">
        <v>2500</v>
      </c>
      <c r="S121" s="106">
        <v>4000</v>
      </c>
      <c r="T121" s="106">
        <f>+L121-R121-S121</f>
        <v>13500</v>
      </c>
    </row>
    <row r="122" spans="1:23" s="12" customFormat="1" ht="17.25" customHeight="1" x14ac:dyDescent="0.25">
      <c r="C122" s="108"/>
      <c r="G122" s="12" t="s">
        <v>106</v>
      </c>
      <c r="H122" s="12" t="s">
        <v>344</v>
      </c>
      <c r="I122" s="12" t="s">
        <v>1108</v>
      </c>
      <c r="J122" s="126" t="s">
        <v>1704</v>
      </c>
      <c r="K122" s="128"/>
      <c r="L122" s="129">
        <v>35000</v>
      </c>
      <c r="M122" s="130"/>
      <c r="N122" s="130"/>
      <c r="O122" s="162"/>
      <c r="P122" s="91"/>
      <c r="Q122" s="91"/>
      <c r="R122" s="161">
        <v>3500</v>
      </c>
      <c r="S122" s="106">
        <v>15000</v>
      </c>
      <c r="T122" s="106">
        <f t="shared" ref="T122" si="7">+L122-R122-S122</f>
        <v>16500</v>
      </c>
    </row>
    <row r="123" spans="1:23" s="12" customFormat="1" ht="17.25" customHeight="1" x14ac:dyDescent="0.25">
      <c r="A123" s="12" t="s">
        <v>61</v>
      </c>
      <c r="C123" s="108"/>
      <c r="D123" s="127"/>
      <c r="E123" s="127"/>
      <c r="F123" s="127"/>
      <c r="G123" s="12" t="s">
        <v>106</v>
      </c>
      <c r="H123" s="12" t="s">
        <v>553</v>
      </c>
      <c r="I123" s="12" t="s">
        <v>1136</v>
      </c>
      <c r="J123" s="126" t="s">
        <v>1997</v>
      </c>
      <c r="K123" s="128"/>
      <c r="L123" s="129">
        <v>20000</v>
      </c>
      <c r="M123" s="130"/>
      <c r="N123" s="130"/>
      <c r="O123" s="162"/>
      <c r="P123" s="91"/>
      <c r="Q123" s="91"/>
      <c r="R123" s="161">
        <v>2500</v>
      </c>
      <c r="S123" s="106">
        <v>5500</v>
      </c>
      <c r="T123" s="106">
        <f>+L123-O123-R123-S123</f>
        <v>12000</v>
      </c>
    </row>
    <row r="124" spans="1:23" s="12" customFormat="1" ht="17.25" customHeight="1" x14ac:dyDescent="0.25">
      <c r="A124" s="12" t="s">
        <v>61</v>
      </c>
      <c r="C124" s="108"/>
      <c r="D124" s="127"/>
      <c r="E124" s="127"/>
      <c r="F124" s="127"/>
      <c r="G124" s="12" t="s">
        <v>106</v>
      </c>
      <c r="H124" s="12" t="s">
        <v>1026</v>
      </c>
      <c r="I124" s="12" t="s">
        <v>1471</v>
      </c>
      <c r="J124" s="126" t="s">
        <v>1377</v>
      </c>
      <c r="K124" s="128"/>
      <c r="L124" s="129">
        <v>12500</v>
      </c>
      <c r="M124" s="130"/>
      <c r="N124" s="130"/>
      <c r="O124" s="162"/>
      <c r="P124" s="91"/>
      <c r="Q124" s="91"/>
      <c r="R124" s="161">
        <v>2500</v>
      </c>
      <c r="S124" s="106">
        <f>+L124-R124</f>
        <v>10000</v>
      </c>
      <c r="T124" s="106"/>
    </row>
    <row r="125" spans="1:23" s="12" customFormat="1" ht="17.25" customHeight="1" x14ac:dyDescent="0.25">
      <c r="A125" s="12" t="s">
        <v>61</v>
      </c>
      <c r="C125" s="108"/>
      <c r="D125" s="127"/>
      <c r="E125" s="127"/>
      <c r="F125" s="127"/>
      <c r="G125" s="12" t="s">
        <v>106</v>
      </c>
      <c r="H125" s="12" t="s">
        <v>679</v>
      </c>
      <c r="I125" s="12" t="s">
        <v>1518</v>
      </c>
      <c r="J125" s="126" t="s">
        <v>1996</v>
      </c>
      <c r="K125" s="128"/>
      <c r="L125" s="129">
        <v>25000</v>
      </c>
      <c r="M125" s="130"/>
      <c r="N125" s="130"/>
      <c r="O125" s="162"/>
      <c r="P125" s="91"/>
      <c r="Q125" s="91"/>
      <c r="R125" s="161">
        <v>2500</v>
      </c>
      <c r="S125" s="106">
        <v>15000</v>
      </c>
      <c r="T125" s="106">
        <f>+L125-R125-S125</f>
        <v>7500</v>
      </c>
    </row>
    <row r="126" spans="1:23" s="12" customFormat="1" ht="17.25" customHeight="1" x14ac:dyDescent="0.25">
      <c r="A126" s="12" t="s">
        <v>61</v>
      </c>
      <c r="C126" s="108"/>
      <c r="D126" s="127"/>
      <c r="E126" s="127"/>
      <c r="F126" s="127"/>
      <c r="G126" s="12" t="s">
        <v>106</v>
      </c>
      <c r="H126" s="12" t="s">
        <v>1152</v>
      </c>
      <c r="I126" s="12" t="s">
        <v>2037</v>
      </c>
      <c r="J126" s="126" t="s">
        <v>1996</v>
      </c>
      <c r="K126" s="128"/>
      <c r="L126" s="129">
        <v>20000</v>
      </c>
      <c r="M126" s="130"/>
      <c r="N126" s="130"/>
      <c r="O126" s="162"/>
      <c r="P126" s="91"/>
      <c r="Q126" s="91"/>
      <c r="R126" s="161">
        <v>2000</v>
      </c>
      <c r="S126" s="106">
        <v>8000</v>
      </c>
      <c r="T126" s="106">
        <f>+L126-R126-S126</f>
        <v>10000</v>
      </c>
    </row>
    <row r="127" spans="1:23" s="12" customFormat="1" ht="17.25" customHeight="1" x14ac:dyDescent="0.25">
      <c r="A127" s="12" t="s">
        <v>61</v>
      </c>
      <c r="B127" s="12" t="s">
        <v>58</v>
      </c>
      <c r="C127" s="108"/>
      <c r="G127" s="12" t="s">
        <v>111</v>
      </c>
      <c r="H127" s="12" t="s">
        <v>112</v>
      </c>
      <c r="I127" s="126" t="s">
        <v>2036</v>
      </c>
      <c r="J127" s="126" t="s">
        <v>1998</v>
      </c>
      <c r="K127" s="128"/>
      <c r="L127" s="129">
        <v>25000</v>
      </c>
      <c r="M127" s="130"/>
      <c r="N127" s="130"/>
      <c r="O127" s="162"/>
      <c r="P127" s="91"/>
      <c r="Q127" s="91"/>
      <c r="R127" s="127">
        <v>2500</v>
      </c>
      <c r="S127" s="127">
        <v>12000</v>
      </c>
      <c r="T127" s="106">
        <f>+L127-O127-R127-S127</f>
        <v>10500</v>
      </c>
    </row>
    <row r="128" spans="1:23" s="12" customFormat="1" ht="17.25" customHeight="1" x14ac:dyDescent="0.25">
      <c r="A128" s="12" t="s">
        <v>61</v>
      </c>
      <c r="B128" s="12" t="s">
        <v>58</v>
      </c>
      <c r="C128" s="108"/>
      <c r="G128" s="183" t="s">
        <v>106</v>
      </c>
      <c r="H128" s="183" t="s">
        <v>401</v>
      </c>
      <c r="I128" s="183" t="s">
        <v>1472</v>
      </c>
      <c r="J128" s="180" t="s">
        <v>636</v>
      </c>
      <c r="K128" s="184"/>
      <c r="L128" s="184">
        <v>13600</v>
      </c>
      <c r="M128" s="130"/>
      <c r="N128" s="130"/>
      <c r="O128" s="162">
        <v>5520</v>
      </c>
      <c r="P128" s="91"/>
      <c r="Q128" s="91"/>
      <c r="R128" s="106">
        <f>+L128-O128</f>
        <v>8080</v>
      </c>
      <c r="S128" s="106"/>
      <c r="T128" s="106"/>
    </row>
    <row r="129" spans="1:29" s="12" customFormat="1" ht="17.25" customHeight="1" x14ac:dyDescent="0.25">
      <c r="A129" s="12" t="s">
        <v>40</v>
      </c>
      <c r="B129" s="12" t="s">
        <v>48</v>
      </c>
      <c r="C129" s="108"/>
      <c r="D129" s="411"/>
      <c r="E129" s="411"/>
      <c r="F129" s="411"/>
      <c r="G129" s="12" t="s">
        <v>106</v>
      </c>
      <c r="H129" s="12" t="s">
        <v>115</v>
      </c>
      <c r="I129" s="12" t="s">
        <v>2012</v>
      </c>
      <c r="J129" s="126" t="s">
        <v>1379</v>
      </c>
      <c r="K129" s="128"/>
      <c r="L129" s="129">
        <v>20000</v>
      </c>
      <c r="M129" s="130"/>
      <c r="N129" s="130"/>
      <c r="O129" s="162"/>
      <c r="P129" s="91"/>
      <c r="Q129" s="91"/>
      <c r="R129" s="185">
        <v>2500</v>
      </c>
      <c r="S129" s="106">
        <f>+L129-R129</f>
        <v>17500</v>
      </c>
      <c r="T129" s="106"/>
    </row>
    <row r="130" spans="1:29" s="12" customFormat="1" ht="17.25" customHeight="1" x14ac:dyDescent="0.25">
      <c r="A130" s="12" t="s">
        <v>61</v>
      </c>
      <c r="C130" s="108"/>
      <c r="D130" s="127"/>
      <c r="E130" s="127"/>
      <c r="F130" s="127"/>
      <c r="G130" s="12" t="s">
        <v>106</v>
      </c>
      <c r="H130" s="12" t="s">
        <v>1027</v>
      </c>
      <c r="I130" s="12" t="s">
        <v>1628</v>
      </c>
      <c r="J130" s="126" t="s">
        <v>1996</v>
      </c>
      <c r="K130" s="128"/>
      <c r="L130" s="129">
        <v>18000</v>
      </c>
      <c r="M130" s="130"/>
      <c r="N130" s="130"/>
      <c r="O130" s="162">
        <v>1559</v>
      </c>
      <c r="P130" s="91"/>
      <c r="Q130" s="91"/>
      <c r="R130" s="161">
        <v>5000</v>
      </c>
      <c r="S130" s="106">
        <v>6000</v>
      </c>
      <c r="T130" s="106">
        <f>+L130-R130-S130</f>
        <v>7000</v>
      </c>
    </row>
    <row r="131" spans="1:29" s="187" customFormat="1" ht="17.25" customHeight="1" x14ac:dyDescent="0.25">
      <c r="A131" s="12" t="s">
        <v>61</v>
      </c>
      <c r="B131" s="12"/>
      <c r="C131" s="108"/>
      <c r="D131" s="12"/>
      <c r="E131" s="12"/>
      <c r="F131" s="12"/>
      <c r="G131" s="125" t="s">
        <v>106</v>
      </c>
      <c r="H131" s="12" t="s">
        <v>116</v>
      </c>
      <c r="I131" s="12" t="s">
        <v>1070</v>
      </c>
      <c r="J131" s="126" t="s">
        <v>1378</v>
      </c>
      <c r="K131" s="128"/>
      <c r="L131" s="129">
        <v>14000</v>
      </c>
      <c r="M131" s="130"/>
      <c r="N131" s="130"/>
      <c r="O131" s="162"/>
      <c r="P131" s="91"/>
      <c r="Q131" s="91"/>
      <c r="R131" s="161">
        <v>5000</v>
      </c>
      <c r="S131" s="90">
        <f>+L131-R131</f>
        <v>9000</v>
      </c>
      <c r="T131" s="90"/>
      <c r="U131" s="102"/>
      <c r="V131" s="102"/>
      <c r="W131" s="102"/>
      <c r="X131" s="102"/>
      <c r="Y131" s="102"/>
      <c r="Z131" s="102"/>
      <c r="AA131" s="12"/>
      <c r="AB131" s="12"/>
      <c r="AC131" s="186"/>
    </row>
    <row r="132" spans="1:29" s="12" customFormat="1" ht="17.25" customHeight="1" x14ac:dyDescent="0.25">
      <c r="A132" s="12" t="s">
        <v>61</v>
      </c>
      <c r="C132" s="108"/>
      <c r="G132" s="12" t="s">
        <v>117</v>
      </c>
      <c r="H132" s="12" t="s">
        <v>118</v>
      </c>
      <c r="I132" s="126" t="s">
        <v>1473</v>
      </c>
      <c r="J132" s="126" t="s">
        <v>636</v>
      </c>
      <c r="K132" s="128"/>
      <c r="L132" s="129">
        <v>52011</v>
      </c>
      <c r="M132" s="130"/>
      <c r="N132" s="130"/>
      <c r="O132" s="162">
        <v>40800</v>
      </c>
      <c r="P132" s="91"/>
      <c r="Q132" s="91"/>
      <c r="R132" s="106">
        <f>+L132-O132</f>
        <v>11211</v>
      </c>
      <c r="S132" s="127"/>
      <c r="T132" s="106"/>
    </row>
    <row r="133" spans="1:29" s="12" customFormat="1" ht="17.25" customHeight="1" x14ac:dyDescent="0.25">
      <c r="A133" s="12" t="s">
        <v>61</v>
      </c>
      <c r="C133" s="108"/>
      <c r="D133" s="127"/>
      <c r="E133" s="127"/>
      <c r="F133" s="127"/>
      <c r="G133" s="12" t="s">
        <v>106</v>
      </c>
      <c r="H133" s="12" t="s">
        <v>640</v>
      </c>
      <c r="I133" s="12" t="s">
        <v>1017</v>
      </c>
      <c r="J133" s="126" t="s">
        <v>1997</v>
      </c>
      <c r="K133" s="128"/>
      <c r="L133" s="129">
        <v>25000</v>
      </c>
      <c r="M133" s="130"/>
      <c r="N133" s="130"/>
      <c r="O133" s="162"/>
      <c r="P133" s="91"/>
      <c r="Q133" s="91"/>
      <c r="R133" s="161">
        <v>2500</v>
      </c>
      <c r="S133" s="106">
        <v>10000</v>
      </c>
      <c r="T133" s="106">
        <f>+L133-R133-S133</f>
        <v>12500</v>
      </c>
    </row>
    <row r="134" spans="1:29" s="12" customFormat="1" ht="24.75" customHeight="1" x14ac:dyDescent="0.25">
      <c r="A134" s="12" t="s">
        <v>61</v>
      </c>
      <c r="C134" s="108"/>
      <c r="G134" s="183" t="s">
        <v>106</v>
      </c>
      <c r="H134" s="12" t="s">
        <v>608</v>
      </c>
      <c r="I134" s="12" t="s">
        <v>2013</v>
      </c>
      <c r="J134" s="180" t="s">
        <v>636</v>
      </c>
      <c r="K134" s="108"/>
      <c r="L134" s="127">
        <v>38000</v>
      </c>
      <c r="O134" s="127">
        <v>25255</v>
      </c>
      <c r="P134" s="102"/>
      <c r="R134" s="106">
        <f>+L134-O134</f>
        <v>12745</v>
      </c>
      <c r="S134" s="106"/>
      <c r="T134" s="90"/>
    </row>
    <row r="135" spans="1:29" s="188" customFormat="1" ht="17.25" customHeight="1" x14ac:dyDescent="0.25">
      <c r="A135" s="188" t="s">
        <v>61</v>
      </c>
      <c r="C135" s="189"/>
      <c r="D135" s="189"/>
      <c r="E135" s="189"/>
      <c r="F135" s="190"/>
      <c r="G135" s="149" t="s">
        <v>106</v>
      </c>
      <c r="H135" s="149" t="s">
        <v>121</v>
      </c>
      <c r="I135" s="191" t="s">
        <v>939</v>
      </c>
      <c r="J135" s="192" t="s">
        <v>649</v>
      </c>
      <c r="K135" s="193"/>
      <c r="L135" s="90">
        <v>10000</v>
      </c>
      <c r="M135" s="194"/>
      <c r="N135" s="194"/>
      <c r="O135" s="189">
        <v>5046</v>
      </c>
      <c r="P135" s="194"/>
      <c r="Q135" s="194"/>
      <c r="R135" s="195">
        <f>+L135-O135</f>
        <v>4954</v>
      </c>
      <c r="S135" s="90"/>
      <c r="T135" s="90"/>
      <c r="U135" s="193"/>
      <c r="V135" s="193"/>
      <c r="W135" s="193"/>
      <c r="X135" s="193"/>
      <c r="Y135" s="194"/>
      <c r="Z135" s="194"/>
      <c r="AA135" s="149"/>
      <c r="AB135" s="149"/>
      <c r="AC135" s="186"/>
    </row>
    <row r="136" spans="1:29" s="149" customFormat="1" ht="17.25" customHeight="1" x14ac:dyDescent="0.25">
      <c r="A136" s="149" t="s">
        <v>61</v>
      </c>
      <c r="C136" s="410"/>
      <c r="D136" s="410"/>
      <c r="E136" s="410"/>
      <c r="F136" s="410"/>
      <c r="G136" s="149" t="s">
        <v>117</v>
      </c>
      <c r="H136" s="149" t="s">
        <v>122</v>
      </c>
      <c r="I136" s="150" t="s">
        <v>123</v>
      </c>
      <c r="J136" s="179" t="s">
        <v>1998</v>
      </c>
      <c r="K136" s="151"/>
      <c r="L136" s="129">
        <v>23000</v>
      </c>
      <c r="M136" s="152"/>
      <c r="N136" s="152"/>
      <c r="O136" s="129"/>
      <c r="P136" s="153"/>
      <c r="Q136" s="153"/>
      <c r="R136" s="403">
        <v>6000</v>
      </c>
      <c r="S136" s="108">
        <v>5000</v>
      </c>
      <c r="T136" s="90">
        <f>+L136-R136-S136</f>
        <v>12000</v>
      </c>
    </row>
    <row r="137" spans="1:29" s="12" customFormat="1" ht="17.25" customHeight="1" x14ac:dyDescent="0.25">
      <c r="A137" s="12" t="s">
        <v>61</v>
      </c>
      <c r="C137" s="108"/>
      <c r="G137" s="125" t="s">
        <v>106</v>
      </c>
      <c r="H137" s="12" t="s">
        <v>124</v>
      </c>
      <c r="I137" s="12" t="s">
        <v>125</v>
      </c>
      <c r="J137" s="126" t="s">
        <v>923</v>
      </c>
      <c r="K137" s="128"/>
      <c r="L137" s="129">
        <v>14500</v>
      </c>
      <c r="M137" s="130"/>
      <c r="N137" s="130"/>
      <c r="O137" s="162">
        <v>8295</v>
      </c>
      <c r="P137" s="91"/>
      <c r="Q137" s="91"/>
      <c r="R137" s="185">
        <f>+L137-O137</f>
        <v>6205</v>
      </c>
      <c r="S137" s="106"/>
      <c r="T137" s="90"/>
    </row>
    <row r="138" spans="1:29" s="12" customFormat="1" ht="17.25" customHeight="1" x14ac:dyDescent="0.25">
      <c r="A138" s="12" t="s">
        <v>61</v>
      </c>
      <c r="B138" s="12" t="s">
        <v>58</v>
      </c>
      <c r="C138" s="108"/>
      <c r="G138" s="125" t="s">
        <v>126</v>
      </c>
      <c r="H138" s="12" t="s">
        <v>127</v>
      </c>
      <c r="I138" s="109" t="s">
        <v>128</v>
      </c>
      <c r="J138" s="126" t="s">
        <v>636</v>
      </c>
      <c r="L138" s="129">
        <v>14000</v>
      </c>
      <c r="M138" s="130"/>
      <c r="N138" s="130"/>
      <c r="O138" s="162">
        <v>11398</v>
      </c>
      <c r="P138" s="91"/>
      <c r="Q138" s="91"/>
      <c r="R138" s="185">
        <f>+L138-O138</f>
        <v>2602</v>
      </c>
      <c r="S138" s="90"/>
      <c r="T138" s="106"/>
      <c r="V138" s="102"/>
      <c r="W138" s="102"/>
    </row>
    <row r="139" spans="1:29" s="12" customFormat="1" ht="17.25" customHeight="1" x14ac:dyDescent="0.25">
      <c r="A139" s="12" t="s">
        <v>61</v>
      </c>
      <c r="B139" s="12" t="s">
        <v>58</v>
      </c>
      <c r="C139" s="108"/>
      <c r="D139" s="127"/>
      <c r="E139" s="127"/>
      <c r="F139" s="127"/>
      <c r="G139" s="12" t="s">
        <v>106</v>
      </c>
      <c r="H139" s="12" t="s">
        <v>340</v>
      </c>
      <c r="I139" s="12" t="s">
        <v>1137</v>
      </c>
      <c r="J139" s="126" t="s">
        <v>1377</v>
      </c>
      <c r="K139" s="128"/>
      <c r="L139" s="129">
        <v>10000</v>
      </c>
      <c r="M139" s="130"/>
      <c r="N139" s="130"/>
      <c r="O139" s="162"/>
      <c r="P139" s="91"/>
      <c r="Q139" s="91"/>
      <c r="R139" s="161">
        <v>2500</v>
      </c>
      <c r="S139" s="106">
        <f>+L139-R139</f>
        <v>7500</v>
      </c>
      <c r="T139" s="106"/>
    </row>
    <row r="140" spans="1:29" s="12" customFormat="1" ht="17.25" customHeight="1" x14ac:dyDescent="0.25">
      <c r="A140" s="12" t="s">
        <v>61</v>
      </c>
      <c r="B140" s="12" t="s">
        <v>58</v>
      </c>
      <c r="C140" s="108"/>
      <c r="D140" s="127"/>
      <c r="E140" s="127"/>
      <c r="F140" s="127"/>
      <c r="G140" s="12" t="s">
        <v>106</v>
      </c>
      <c r="H140" s="12" t="s">
        <v>417</v>
      </c>
      <c r="I140" s="12" t="s">
        <v>1499</v>
      </c>
      <c r="J140" s="126" t="s">
        <v>1996</v>
      </c>
      <c r="K140" s="128"/>
      <c r="L140" s="129">
        <v>20000</v>
      </c>
      <c r="M140" s="130"/>
      <c r="N140" s="130"/>
      <c r="O140" s="162"/>
      <c r="P140" s="91"/>
      <c r="Q140" s="91"/>
      <c r="R140" s="161">
        <v>2500</v>
      </c>
      <c r="S140" s="106">
        <v>7500</v>
      </c>
      <c r="T140" s="106">
        <f>+L140-R140-S140</f>
        <v>10000</v>
      </c>
    </row>
    <row r="141" spans="1:29" s="12" customFormat="1" ht="17.25" customHeight="1" x14ac:dyDescent="0.25">
      <c r="A141" s="12" t="s">
        <v>61</v>
      </c>
      <c r="C141" s="108"/>
      <c r="G141" s="125" t="s">
        <v>106</v>
      </c>
      <c r="H141" s="12" t="s">
        <v>643</v>
      </c>
      <c r="I141" s="126" t="s">
        <v>1504</v>
      </c>
      <c r="J141" s="126" t="s">
        <v>1494</v>
      </c>
      <c r="L141" s="90">
        <v>10000</v>
      </c>
      <c r="O141" s="127"/>
      <c r="P141" s="102"/>
      <c r="R141" s="106">
        <v>2500</v>
      </c>
      <c r="S141" s="90">
        <f>+L141-O141-R141</f>
        <v>7500</v>
      </c>
      <c r="T141" s="106"/>
    </row>
    <row r="142" spans="1:29" s="12" customFormat="1" ht="17.25" customHeight="1" x14ac:dyDescent="0.25">
      <c r="A142" s="12" t="s">
        <v>61</v>
      </c>
      <c r="C142" s="108"/>
      <c r="G142" s="12" t="s">
        <v>117</v>
      </c>
      <c r="H142" s="12" t="s">
        <v>130</v>
      </c>
      <c r="I142" s="126" t="s">
        <v>1654</v>
      </c>
      <c r="J142" s="126" t="s">
        <v>1376</v>
      </c>
      <c r="K142" s="128"/>
      <c r="L142" s="129">
        <v>19000</v>
      </c>
      <c r="M142" s="130"/>
      <c r="N142" s="130"/>
      <c r="O142" s="162"/>
      <c r="P142" s="91"/>
      <c r="Q142" s="91"/>
      <c r="R142" s="106">
        <v>3500</v>
      </c>
      <c r="S142" s="106">
        <f>+L142-R142</f>
        <v>15500</v>
      </c>
      <c r="T142" s="106"/>
      <c r="U142" s="187"/>
      <c r="V142" s="187"/>
      <c r="W142" s="187"/>
      <c r="X142" s="187"/>
      <c r="Y142" s="187"/>
    </row>
    <row r="143" spans="1:29" s="12" customFormat="1" ht="17.25" customHeight="1" x14ac:dyDescent="0.25">
      <c r="A143" s="12" t="s">
        <v>61</v>
      </c>
      <c r="C143" s="108"/>
      <c r="G143" s="125" t="s">
        <v>106</v>
      </c>
      <c r="H143" s="12" t="s">
        <v>1201</v>
      </c>
      <c r="I143" s="126" t="s">
        <v>2038</v>
      </c>
      <c r="J143" s="126" t="s">
        <v>1494</v>
      </c>
      <c r="L143" s="90">
        <v>10000</v>
      </c>
      <c r="O143" s="127"/>
      <c r="P143" s="102"/>
      <c r="R143" s="106">
        <v>2500</v>
      </c>
      <c r="S143" s="90">
        <f>+L143-O143-R143</f>
        <v>7500</v>
      </c>
      <c r="T143" s="106"/>
    </row>
    <row r="144" spans="1:29" s="12" customFormat="1" ht="17.25" customHeight="1" x14ac:dyDescent="0.25">
      <c r="A144" s="12" t="s">
        <v>61</v>
      </c>
      <c r="C144" s="108"/>
      <c r="D144" s="127"/>
      <c r="E144" s="127"/>
      <c r="F144" s="127"/>
      <c r="G144" s="125" t="s">
        <v>106</v>
      </c>
      <c r="H144" s="139" t="s">
        <v>2386</v>
      </c>
      <c r="I144" s="139" t="s">
        <v>2771</v>
      </c>
      <c r="J144" s="126" t="s">
        <v>1996</v>
      </c>
      <c r="K144" s="128"/>
      <c r="L144" s="129">
        <v>10000</v>
      </c>
      <c r="M144" s="130"/>
      <c r="N144" s="130"/>
      <c r="O144" s="162"/>
      <c r="P144" s="91"/>
      <c r="Q144" s="91"/>
      <c r="R144" s="185">
        <v>2000</v>
      </c>
      <c r="S144" s="106">
        <f>+L144-O144-R144</f>
        <v>8000</v>
      </c>
      <c r="T144" s="106"/>
    </row>
    <row r="145" spans="1:25" s="12" customFormat="1" ht="17.25" customHeight="1" x14ac:dyDescent="0.25">
      <c r="A145" s="12" t="s">
        <v>61</v>
      </c>
      <c r="B145" s="12" t="s">
        <v>62</v>
      </c>
      <c r="C145" s="108"/>
      <c r="D145" s="411"/>
      <c r="E145" s="411"/>
      <c r="F145" s="411"/>
      <c r="G145" s="12" t="s">
        <v>104</v>
      </c>
      <c r="H145" s="12" t="s">
        <v>131</v>
      </c>
      <c r="I145" s="109" t="s">
        <v>2474</v>
      </c>
      <c r="J145" s="126" t="s">
        <v>636</v>
      </c>
      <c r="L145" s="129">
        <v>15000</v>
      </c>
      <c r="M145" s="130"/>
      <c r="N145" s="130"/>
      <c r="O145" s="162">
        <v>4807</v>
      </c>
      <c r="P145" s="91"/>
      <c r="Q145" s="91"/>
      <c r="R145" s="185">
        <f>+L145-O145</f>
        <v>10193</v>
      </c>
      <c r="S145" s="90"/>
      <c r="T145" s="106"/>
      <c r="V145" s="102"/>
      <c r="W145" s="102"/>
    </row>
    <row r="146" spans="1:25" s="12" customFormat="1" ht="17.25" customHeight="1" x14ac:dyDescent="0.25">
      <c r="A146" s="12" t="s">
        <v>61</v>
      </c>
      <c r="C146" s="108"/>
      <c r="G146" s="125" t="s">
        <v>132</v>
      </c>
      <c r="H146" s="12" t="s">
        <v>133</v>
      </c>
      <c r="I146" s="12" t="s">
        <v>1003</v>
      </c>
      <c r="J146" s="126" t="s">
        <v>1794</v>
      </c>
      <c r="K146" s="128"/>
      <c r="L146" s="129">
        <v>16000</v>
      </c>
      <c r="M146" s="130"/>
      <c r="N146" s="130"/>
      <c r="O146" s="162"/>
      <c r="P146" s="91"/>
      <c r="Q146" s="91"/>
      <c r="R146" s="185">
        <v>5500</v>
      </c>
      <c r="S146" s="90">
        <v>5500</v>
      </c>
      <c r="T146" s="90">
        <f>+L146-R146-S146</f>
        <v>5000</v>
      </c>
    </row>
    <row r="147" spans="1:25" s="12" customFormat="1" ht="17.25" customHeight="1" x14ac:dyDescent="0.25">
      <c r="A147" s="12" t="s">
        <v>61</v>
      </c>
      <c r="C147" s="108"/>
      <c r="G147" s="12" t="s">
        <v>104</v>
      </c>
      <c r="H147" s="12" t="s">
        <v>134</v>
      </c>
      <c r="I147" s="126" t="s">
        <v>1483</v>
      </c>
      <c r="J147" s="109" t="s">
        <v>1376</v>
      </c>
      <c r="K147" s="128"/>
      <c r="L147" s="129">
        <v>26000</v>
      </c>
      <c r="M147" s="130"/>
      <c r="N147" s="130"/>
      <c r="O147" s="162"/>
      <c r="P147" s="91"/>
      <c r="Q147" s="91"/>
      <c r="R147" s="127">
        <v>5000</v>
      </c>
      <c r="S147" s="106">
        <f>+L147-R147</f>
        <v>21000</v>
      </c>
      <c r="T147" s="106"/>
    </row>
    <row r="148" spans="1:25" s="12" customFormat="1" ht="17.25" customHeight="1" x14ac:dyDescent="0.25">
      <c r="A148" s="12" t="s">
        <v>61</v>
      </c>
      <c r="C148" s="108"/>
      <c r="G148" s="196" t="s">
        <v>106</v>
      </c>
      <c r="H148" s="149" t="s">
        <v>611</v>
      </c>
      <c r="I148" s="12" t="s">
        <v>1474</v>
      </c>
      <c r="J148" s="180" t="s">
        <v>1376</v>
      </c>
      <c r="K148" s="108"/>
      <c r="L148" s="127">
        <v>50500</v>
      </c>
      <c r="M148" s="130"/>
      <c r="N148" s="130"/>
      <c r="O148" s="162">
        <v>30961</v>
      </c>
      <c r="P148" s="91"/>
      <c r="Q148" s="91"/>
      <c r="R148" s="106">
        <v>7500</v>
      </c>
      <c r="S148" s="106">
        <f>+L148-O148-R148</f>
        <v>12039</v>
      </c>
      <c r="T148" s="106"/>
    </row>
    <row r="149" spans="1:25" s="12" customFormat="1" ht="17.25" customHeight="1" x14ac:dyDescent="0.25">
      <c r="A149" s="12" t="s">
        <v>61</v>
      </c>
      <c r="C149" s="108"/>
      <c r="D149" s="127"/>
      <c r="E149" s="127"/>
      <c r="F149" s="127"/>
      <c r="G149" s="12" t="s">
        <v>106</v>
      </c>
      <c r="H149" s="12" t="s">
        <v>642</v>
      </c>
      <c r="I149" s="12" t="s">
        <v>1017</v>
      </c>
      <c r="J149" s="126" t="s">
        <v>1997</v>
      </c>
      <c r="K149" s="128"/>
      <c r="L149" s="129">
        <v>23000</v>
      </c>
      <c r="M149" s="130"/>
      <c r="N149" s="130"/>
      <c r="O149" s="162"/>
      <c r="P149" s="91"/>
      <c r="Q149" s="91"/>
      <c r="R149" s="161">
        <v>4500</v>
      </c>
      <c r="S149" s="106">
        <v>5500</v>
      </c>
      <c r="T149" s="106">
        <f>+L149-R149-S149</f>
        <v>13000</v>
      </c>
    </row>
    <row r="150" spans="1:25" s="12" customFormat="1" ht="44.25" customHeight="1" x14ac:dyDescent="0.25">
      <c r="A150" s="12" t="s">
        <v>61</v>
      </c>
      <c r="C150" s="108"/>
      <c r="G150" s="196" t="s">
        <v>106</v>
      </c>
      <c r="H150" s="149" t="s">
        <v>609</v>
      </c>
      <c r="I150" s="125" t="s">
        <v>610</v>
      </c>
      <c r="J150" s="180" t="s">
        <v>1998</v>
      </c>
      <c r="K150" s="108"/>
      <c r="L150" s="108">
        <v>32000</v>
      </c>
      <c r="M150" s="130"/>
      <c r="N150" s="130"/>
      <c r="O150" s="162"/>
      <c r="P150" s="91"/>
      <c r="Q150" s="91"/>
      <c r="R150" s="127">
        <v>4000</v>
      </c>
      <c r="S150" s="127">
        <v>15000</v>
      </c>
      <c r="T150" s="106">
        <f>+L150-R150-S150</f>
        <v>13000</v>
      </c>
    </row>
    <row r="151" spans="1:25" s="12" customFormat="1" ht="30" customHeight="1" x14ac:dyDescent="0.25">
      <c r="A151" s="12" t="s">
        <v>61</v>
      </c>
      <c r="C151" s="108"/>
      <c r="D151" s="127"/>
      <c r="E151" s="127"/>
      <c r="F151" s="127"/>
      <c r="G151" s="12" t="s">
        <v>106</v>
      </c>
      <c r="H151" s="12" t="s">
        <v>805</v>
      </c>
      <c r="I151" s="178" t="s">
        <v>2014</v>
      </c>
      <c r="J151" s="126" t="s">
        <v>1996</v>
      </c>
      <c r="K151" s="128"/>
      <c r="L151" s="129">
        <v>35000</v>
      </c>
      <c r="M151" s="130"/>
      <c r="N151" s="130"/>
      <c r="O151" s="162"/>
      <c r="P151" s="91"/>
      <c r="Q151" s="91"/>
      <c r="R151" s="161">
        <v>3250</v>
      </c>
      <c r="S151" s="106">
        <v>15000</v>
      </c>
      <c r="T151" s="106">
        <f>+L151-R151-S151</f>
        <v>16750</v>
      </c>
    </row>
    <row r="152" spans="1:25" s="139" customFormat="1" ht="17.25" customHeight="1" x14ac:dyDescent="0.25">
      <c r="C152" s="140"/>
      <c r="D152" s="145"/>
      <c r="E152" s="145"/>
      <c r="F152" s="145"/>
      <c r="G152" s="139" t="s">
        <v>1720</v>
      </c>
      <c r="H152" s="139" t="s">
        <v>1719</v>
      </c>
      <c r="I152" s="139" t="s">
        <v>1108</v>
      </c>
      <c r="J152" s="143" t="s">
        <v>1704</v>
      </c>
      <c r="K152" s="155"/>
      <c r="L152" s="156">
        <v>35000</v>
      </c>
      <c r="M152" s="157"/>
      <c r="N152" s="157"/>
      <c r="O152" s="158"/>
      <c r="P152" s="159"/>
      <c r="Q152" s="159"/>
      <c r="R152" s="160">
        <v>6500</v>
      </c>
      <c r="S152" s="147">
        <v>15000</v>
      </c>
      <c r="T152" s="147">
        <f>+L152-R152-S152</f>
        <v>13500</v>
      </c>
    </row>
    <row r="153" spans="1:25" s="12" customFormat="1" ht="17.25" customHeight="1" x14ac:dyDescent="0.25">
      <c r="A153" s="12" t="s">
        <v>61</v>
      </c>
      <c r="C153" s="108"/>
      <c r="D153" s="127"/>
      <c r="E153" s="127"/>
      <c r="F153" s="127"/>
      <c r="G153" s="12" t="s">
        <v>106</v>
      </c>
      <c r="H153" s="12" t="s">
        <v>1010</v>
      </c>
      <c r="I153" s="12" t="s">
        <v>1530</v>
      </c>
      <c r="J153" s="126" t="s">
        <v>1377</v>
      </c>
      <c r="K153" s="128"/>
      <c r="L153" s="129">
        <v>21600</v>
      </c>
      <c r="M153" s="130"/>
      <c r="N153" s="130"/>
      <c r="O153" s="162">
        <v>8522</v>
      </c>
      <c r="P153" s="91"/>
      <c r="Q153" s="91"/>
      <c r="R153" s="161">
        <v>5000</v>
      </c>
      <c r="S153" s="106">
        <f>+L153-O153-R153</f>
        <v>8078</v>
      </c>
      <c r="T153" s="106"/>
    </row>
    <row r="154" spans="1:25" s="12" customFormat="1" ht="17.25" customHeight="1" x14ac:dyDescent="0.25">
      <c r="A154" s="12" t="s">
        <v>61</v>
      </c>
      <c r="C154" s="108"/>
      <c r="D154" s="127"/>
      <c r="E154" s="127"/>
      <c r="F154" s="127"/>
      <c r="G154" s="12" t="s">
        <v>223</v>
      </c>
      <c r="H154" s="12" t="s">
        <v>1016</v>
      </c>
      <c r="I154" s="12" t="s">
        <v>1139</v>
      </c>
      <c r="J154" s="126" t="s">
        <v>1997</v>
      </c>
      <c r="K154" s="128"/>
      <c r="L154" s="129">
        <v>31500</v>
      </c>
      <c r="M154" s="130"/>
      <c r="N154" s="130"/>
      <c r="O154" s="162"/>
      <c r="P154" s="91"/>
      <c r="Q154" s="91"/>
      <c r="R154" s="161">
        <v>3500</v>
      </c>
      <c r="S154" s="106">
        <v>15000</v>
      </c>
      <c r="T154" s="106">
        <f>+L154-R154-S154</f>
        <v>13000</v>
      </c>
    </row>
    <row r="155" spans="1:25" s="12" customFormat="1" ht="17.25" customHeight="1" x14ac:dyDescent="0.25">
      <c r="A155" s="12" t="s">
        <v>61</v>
      </c>
      <c r="C155" s="108"/>
      <c r="G155" s="196" t="s">
        <v>106</v>
      </c>
      <c r="H155" s="149" t="s">
        <v>612</v>
      </c>
      <c r="I155" s="12" t="s">
        <v>1140</v>
      </c>
      <c r="J155" s="180" t="s">
        <v>1998</v>
      </c>
      <c r="K155" s="108"/>
      <c r="L155" s="127">
        <v>30000</v>
      </c>
      <c r="M155" s="130"/>
      <c r="N155" s="130"/>
      <c r="O155" s="162"/>
      <c r="P155" s="91"/>
      <c r="Q155" s="91"/>
      <c r="R155" s="127">
        <v>3000</v>
      </c>
      <c r="S155" s="127">
        <v>10000</v>
      </c>
      <c r="T155" s="106">
        <f>+L155-R155-S155</f>
        <v>17000</v>
      </c>
    </row>
    <row r="156" spans="1:25" s="12" customFormat="1" ht="17.25" customHeight="1" x14ac:dyDescent="0.25">
      <c r="A156" s="12" t="s">
        <v>61</v>
      </c>
      <c r="C156" s="108"/>
      <c r="G156" s="196" t="s">
        <v>106</v>
      </c>
      <c r="H156" s="12" t="s">
        <v>613</v>
      </c>
      <c r="I156" s="12" t="s">
        <v>1475</v>
      </c>
      <c r="J156" s="180" t="s">
        <v>1376</v>
      </c>
      <c r="K156" s="108"/>
      <c r="L156" s="127">
        <v>28000</v>
      </c>
      <c r="M156" s="130"/>
      <c r="N156" s="130"/>
      <c r="O156" s="162">
        <v>9696</v>
      </c>
      <c r="P156" s="91"/>
      <c r="Q156" s="91"/>
      <c r="R156" s="106">
        <v>4500</v>
      </c>
      <c r="S156" s="106">
        <f>+L156-O156-R156</f>
        <v>13804</v>
      </c>
      <c r="T156" s="106"/>
    </row>
    <row r="157" spans="1:25" s="149" customFormat="1" ht="17.25" customHeight="1" x14ac:dyDescent="0.25">
      <c r="A157" s="149" t="s">
        <v>40</v>
      </c>
      <c r="C157" s="108"/>
      <c r="G157" s="125" t="s">
        <v>106</v>
      </c>
      <c r="H157" s="149" t="s">
        <v>135</v>
      </c>
      <c r="I157" s="149" t="s">
        <v>940</v>
      </c>
      <c r="J157" s="150" t="s">
        <v>1380</v>
      </c>
      <c r="K157" s="151"/>
      <c r="L157" s="129">
        <v>13000</v>
      </c>
      <c r="M157" s="152"/>
      <c r="N157" s="152"/>
      <c r="O157" s="129"/>
      <c r="P157" s="153"/>
      <c r="Q157" s="153"/>
      <c r="R157" s="197">
        <v>2500</v>
      </c>
      <c r="S157" s="90">
        <f>+L157-R157</f>
        <v>10500</v>
      </c>
      <c r="T157" s="90"/>
    </row>
    <row r="158" spans="1:25" s="149" customFormat="1" ht="17.25" customHeight="1" x14ac:dyDescent="0.25">
      <c r="A158" s="149" t="s">
        <v>61</v>
      </c>
      <c r="C158" s="108"/>
      <c r="G158" s="125" t="s">
        <v>106</v>
      </c>
      <c r="H158" s="149" t="s">
        <v>136</v>
      </c>
      <c r="I158" s="149" t="s">
        <v>137</v>
      </c>
      <c r="J158" s="150" t="s">
        <v>1379</v>
      </c>
      <c r="K158" s="151"/>
      <c r="L158" s="129">
        <v>25000</v>
      </c>
      <c r="M158" s="152"/>
      <c r="N158" s="152"/>
      <c r="O158" s="129">
        <v>3500</v>
      </c>
      <c r="P158" s="153"/>
      <c r="Q158" s="153"/>
      <c r="R158" s="198">
        <v>4000</v>
      </c>
      <c r="S158" s="90">
        <f>+L158-O158-R158</f>
        <v>17500</v>
      </c>
      <c r="T158" s="90"/>
    </row>
    <row r="159" spans="1:25" s="12" customFormat="1" ht="17.25" customHeight="1" x14ac:dyDescent="0.25">
      <c r="A159" s="12" t="s">
        <v>61</v>
      </c>
      <c r="C159" s="108"/>
      <c r="G159" s="125" t="s">
        <v>106</v>
      </c>
      <c r="H159" s="12" t="s">
        <v>1634</v>
      </c>
      <c r="I159" s="12" t="s">
        <v>1136</v>
      </c>
      <c r="J159" s="126" t="s">
        <v>1996</v>
      </c>
      <c r="L159" s="90">
        <v>20000</v>
      </c>
      <c r="O159" s="127"/>
      <c r="P159" s="102"/>
      <c r="R159" s="106">
        <v>2500</v>
      </c>
      <c r="S159" s="90">
        <v>10000</v>
      </c>
      <c r="T159" s="106">
        <f>+L159-O159-R159-S159</f>
        <v>7500</v>
      </c>
    </row>
    <row r="160" spans="1:25" s="188" customFormat="1" ht="17.25" customHeight="1" x14ac:dyDescent="0.25">
      <c r="A160" s="149" t="s">
        <v>61</v>
      </c>
      <c r="B160" s="149"/>
      <c r="C160" s="108"/>
      <c r="D160" s="149"/>
      <c r="E160" s="149"/>
      <c r="F160" s="149"/>
      <c r="G160" s="149" t="s">
        <v>106</v>
      </c>
      <c r="H160" s="149" t="s">
        <v>139</v>
      </c>
      <c r="I160" s="150" t="s">
        <v>1138</v>
      </c>
      <c r="J160" s="150" t="s">
        <v>1376</v>
      </c>
      <c r="K160" s="151"/>
      <c r="L160" s="129">
        <v>12000</v>
      </c>
      <c r="M160" s="152"/>
      <c r="N160" s="152"/>
      <c r="O160" s="129"/>
      <c r="P160" s="153"/>
      <c r="Q160" s="153"/>
      <c r="R160" s="197">
        <v>2500</v>
      </c>
      <c r="S160" s="90">
        <f>+L160-O160-R160</f>
        <v>9500</v>
      </c>
      <c r="T160" s="90"/>
      <c r="U160" s="149"/>
      <c r="V160" s="149"/>
      <c r="W160" s="149"/>
      <c r="X160" s="149"/>
      <c r="Y160" s="149"/>
    </row>
    <row r="161" spans="1:22" s="139" customFormat="1" ht="17.25" customHeight="1" x14ac:dyDescent="0.25">
      <c r="C161" s="140"/>
      <c r="D161" s="145"/>
      <c r="E161" s="145"/>
      <c r="F161" s="145"/>
      <c r="G161" s="139" t="s">
        <v>106</v>
      </c>
      <c r="H161" s="139" t="s">
        <v>1246</v>
      </c>
      <c r="I161" s="139" t="s">
        <v>1975</v>
      </c>
      <c r="J161" s="143" t="s">
        <v>1704</v>
      </c>
      <c r="K161" s="155"/>
      <c r="L161" s="156">
        <v>10000</v>
      </c>
      <c r="M161" s="157"/>
      <c r="N161" s="157"/>
      <c r="O161" s="158"/>
      <c r="P161" s="159"/>
      <c r="Q161" s="159"/>
      <c r="R161" s="160">
        <v>2500</v>
      </c>
      <c r="S161" s="147">
        <v>3000</v>
      </c>
      <c r="T161" s="147">
        <f>+L161-R161-S161</f>
        <v>4500</v>
      </c>
    </row>
    <row r="162" spans="1:22" s="149" customFormat="1" ht="53.25" customHeight="1" x14ac:dyDescent="0.25">
      <c r="A162" s="409"/>
      <c r="B162" s="409"/>
      <c r="C162" s="409"/>
      <c r="D162" s="409"/>
      <c r="E162" s="409"/>
      <c r="F162" s="409"/>
      <c r="G162" s="199" t="s">
        <v>106</v>
      </c>
      <c r="H162" s="199" t="s">
        <v>253</v>
      </c>
      <c r="I162" s="142" t="s">
        <v>1974</v>
      </c>
      <c r="J162" s="200" t="s">
        <v>1704</v>
      </c>
      <c r="K162" s="90"/>
      <c r="L162" s="144">
        <v>44000</v>
      </c>
      <c r="O162" s="108"/>
      <c r="R162" s="140">
        <v>4500</v>
      </c>
      <c r="S162" s="140">
        <v>15000</v>
      </c>
      <c r="T162" s="144">
        <f>+L162-R162-S162</f>
        <v>24500</v>
      </c>
    </row>
    <row r="163" spans="1:22" s="12" customFormat="1" ht="17.25" customHeight="1" x14ac:dyDescent="0.25">
      <c r="A163" s="149" t="s">
        <v>61</v>
      </c>
      <c r="C163" s="108"/>
      <c r="G163" s="12" t="s">
        <v>106</v>
      </c>
      <c r="H163" s="12" t="s">
        <v>160</v>
      </c>
      <c r="I163" s="126" t="s">
        <v>2015</v>
      </c>
      <c r="J163" s="109" t="s">
        <v>636</v>
      </c>
      <c r="K163" s="128"/>
      <c r="L163" s="129">
        <v>16800</v>
      </c>
      <c r="M163" s="130"/>
      <c r="N163" s="130"/>
      <c r="O163" s="162">
        <v>5000</v>
      </c>
      <c r="P163" s="91"/>
      <c r="Q163" s="91"/>
      <c r="R163" s="127">
        <v>6500</v>
      </c>
      <c r="S163" s="106">
        <f>+L163-O163-R163</f>
        <v>5300</v>
      </c>
      <c r="T163" s="106"/>
    </row>
    <row r="164" spans="1:22" s="12" customFormat="1" ht="17.25" customHeight="1" x14ac:dyDescent="0.25">
      <c r="A164" s="149" t="s">
        <v>61</v>
      </c>
      <c r="C164" s="108"/>
      <c r="G164" s="196" t="s">
        <v>106</v>
      </c>
      <c r="H164" s="12" t="s">
        <v>614</v>
      </c>
      <c r="I164" s="12" t="s">
        <v>3034</v>
      </c>
      <c r="J164" s="180" t="s">
        <v>1376</v>
      </c>
      <c r="K164" s="108"/>
      <c r="L164" s="127">
        <v>11500</v>
      </c>
      <c r="M164" s="130"/>
      <c r="N164" s="130"/>
      <c r="O164" s="162"/>
      <c r="P164" s="91"/>
      <c r="Q164" s="91"/>
      <c r="R164" s="127">
        <v>2500</v>
      </c>
      <c r="S164" s="127">
        <f>+L164-R164</f>
        <v>9000</v>
      </c>
      <c r="T164" s="106"/>
    </row>
    <row r="165" spans="1:22" s="12" customFormat="1" ht="17.25" customHeight="1" x14ac:dyDescent="0.25">
      <c r="A165" s="12" t="s">
        <v>61</v>
      </c>
      <c r="C165" s="108"/>
      <c r="D165" s="127"/>
      <c r="E165" s="127"/>
      <c r="F165" s="127"/>
      <c r="G165" s="196" t="s">
        <v>106</v>
      </c>
      <c r="H165" s="12" t="s">
        <v>615</v>
      </c>
      <c r="I165" s="12" t="s">
        <v>2016</v>
      </c>
      <c r="J165" s="180" t="s">
        <v>1998</v>
      </c>
      <c r="K165" s="108"/>
      <c r="L165" s="127">
        <v>25000</v>
      </c>
      <c r="O165" s="127"/>
      <c r="P165" s="102"/>
      <c r="R165" s="161">
        <v>6500</v>
      </c>
      <c r="S165" s="90">
        <v>15000</v>
      </c>
      <c r="T165" s="106">
        <f>+L165-R165-S165</f>
        <v>3500</v>
      </c>
    </row>
    <row r="166" spans="1:22" s="12" customFormat="1" ht="17.25" customHeight="1" x14ac:dyDescent="0.25">
      <c r="A166" s="12" t="s">
        <v>61</v>
      </c>
      <c r="C166" s="108"/>
      <c r="G166" s="196" t="s">
        <v>106</v>
      </c>
      <c r="H166" s="12" t="s">
        <v>76</v>
      </c>
      <c r="I166" s="12" t="s">
        <v>2016</v>
      </c>
      <c r="J166" s="126" t="s">
        <v>1794</v>
      </c>
      <c r="K166" s="128"/>
      <c r="L166" s="129">
        <v>25000</v>
      </c>
      <c r="M166" s="130"/>
      <c r="N166" s="130"/>
      <c r="O166" s="162"/>
      <c r="P166" s="91"/>
      <c r="Q166" s="91"/>
      <c r="R166" s="161">
        <v>3000</v>
      </c>
      <c r="S166" s="106">
        <v>15000</v>
      </c>
      <c r="T166" s="106">
        <f>+L166-R166-S166</f>
        <v>7000</v>
      </c>
      <c r="V166" s="102"/>
    </row>
    <row r="167" spans="1:22" s="12" customFormat="1" ht="17.25" customHeight="1" x14ac:dyDescent="0.25">
      <c r="A167" s="12" t="s">
        <v>61</v>
      </c>
      <c r="C167" s="108"/>
      <c r="D167" s="127"/>
      <c r="E167" s="127"/>
      <c r="F167" s="127"/>
      <c r="G167" s="12" t="s">
        <v>106</v>
      </c>
      <c r="H167" s="12" t="s">
        <v>1024</v>
      </c>
      <c r="I167" s="12" t="s">
        <v>1138</v>
      </c>
      <c r="J167" s="126" t="s">
        <v>1377</v>
      </c>
      <c r="K167" s="128"/>
      <c r="L167" s="129">
        <v>11250</v>
      </c>
      <c r="M167" s="130"/>
      <c r="N167" s="130"/>
      <c r="O167" s="162"/>
      <c r="P167" s="91"/>
      <c r="Q167" s="91"/>
      <c r="R167" s="161">
        <v>2000</v>
      </c>
      <c r="S167" s="106">
        <f>+L167-R167</f>
        <v>9250</v>
      </c>
      <c r="T167" s="106"/>
    </row>
    <row r="168" spans="1:22" s="12" customFormat="1" ht="17.25" customHeight="1" x14ac:dyDescent="0.25">
      <c r="A168" s="12" t="s">
        <v>61</v>
      </c>
      <c r="C168" s="108"/>
      <c r="D168" s="127"/>
      <c r="E168" s="127"/>
      <c r="F168" s="127"/>
      <c r="G168" s="12" t="s">
        <v>1717</v>
      </c>
      <c r="H168" s="12" t="s">
        <v>378</v>
      </c>
      <c r="I168" s="12" t="s">
        <v>2394</v>
      </c>
      <c r="J168" s="126" t="s">
        <v>1997</v>
      </c>
      <c r="K168" s="128"/>
      <c r="L168" s="129">
        <v>25000</v>
      </c>
      <c r="M168" s="130"/>
      <c r="N168" s="130"/>
      <c r="O168" s="162"/>
      <c r="P168" s="91"/>
      <c r="Q168" s="91"/>
      <c r="R168" s="161">
        <v>2000</v>
      </c>
      <c r="S168" s="106">
        <v>6000</v>
      </c>
      <c r="T168" s="106">
        <f>+L168-R168-S168</f>
        <v>17000</v>
      </c>
    </row>
    <row r="169" spans="1:22" s="149" customFormat="1" ht="17.25" customHeight="1" x14ac:dyDescent="0.25">
      <c r="A169" s="149" t="s">
        <v>61</v>
      </c>
      <c r="C169" s="108"/>
      <c r="G169" s="125" t="s">
        <v>2023</v>
      </c>
      <c r="H169" s="149" t="s">
        <v>632</v>
      </c>
      <c r="I169" s="149" t="s">
        <v>2024</v>
      </c>
      <c r="J169" s="150" t="s">
        <v>1996</v>
      </c>
      <c r="L169" s="90">
        <v>36000</v>
      </c>
      <c r="O169" s="108"/>
      <c r="P169" s="193"/>
      <c r="R169" s="90">
        <v>3000</v>
      </c>
      <c r="S169" s="90">
        <v>15000</v>
      </c>
      <c r="T169" s="90">
        <f>+L169-R169-S169</f>
        <v>18000</v>
      </c>
    </row>
    <row r="170" spans="1:22" s="12" customFormat="1" ht="17.25" customHeight="1" x14ac:dyDescent="0.25">
      <c r="A170" s="12" t="s">
        <v>61</v>
      </c>
      <c r="C170" s="108"/>
      <c r="D170" s="411"/>
      <c r="E170" s="411"/>
      <c r="F170" s="411"/>
      <c r="G170" s="12" t="s">
        <v>106</v>
      </c>
      <c r="H170" s="12" t="s">
        <v>146</v>
      </c>
      <c r="I170" s="12" t="s">
        <v>2017</v>
      </c>
      <c r="J170" s="126" t="s">
        <v>1794</v>
      </c>
      <c r="K170" s="128"/>
      <c r="L170" s="129">
        <v>25000</v>
      </c>
      <c r="M170" s="130"/>
      <c r="N170" s="130"/>
      <c r="O170" s="162"/>
      <c r="P170" s="91"/>
      <c r="Q170" s="91"/>
      <c r="R170" s="161">
        <v>3000</v>
      </c>
      <c r="S170" s="106">
        <v>15000</v>
      </c>
      <c r="T170" s="106">
        <f>+L170-O170-R170-S170</f>
        <v>7000</v>
      </c>
    </row>
    <row r="171" spans="1:22" s="12" customFormat="1" ht="17.25" customHeight="1" x14ac:dyDescent="0.25">
      <c r="A171" s="12" t="s">
        <v>61</v>
      </c>
      <c r="B171" s="12" t="s">
        <v>48</v>
      </c>
      <c r="C171" s="178"/>
      <c r="D171" s="178"/>
      <c r="E171" s="178"/>
      <c r="F171" s="178"/>
      <c r="G171" s="12" t="s">
        <v>106</v>
      </c>
      <c r="H171" s="12" t="s">
        <v>161</v>
      </c>
      <c r="I171" s="126" t="s">
        <v>646</v>
      </c>
      <c r="J171" s="109" t="s">
        <v>636</v>
      </c>
      <c r="K171" s="128"/>
      <c r="L171" s="129">
        <v>15857</v>
      </c>
      <c r="M171" s="130"/>
      <c r="N171" s="130"/>
      <c r="O171" s="162">
        <v>7357</v>
      </c>
      <c r="P171" s="91"/>
      <c r="Q171" s="91"/>
      <c r="R171" s="106">
        <v>6000</v>
      </c>
      <c r="S171" s="106"/>
      <c r="T171" s="106"/>
    </row>
    <row r="172" spans="1:22" s="12" customFormat="1" ht="17.25" customHeight="1" x14ac:dyDescent="0.25">
      <c r="A172" s="12" t="s">
        <v>61</v>
      </c>
      <c r="B172" s="12" t="s">
        <v>48</v>
      </c>
      <c r="C172" s="108"/>
      <c r="D172" s="127"/>
      <c r="E172" s="127"/>
      <c r="F172" s="127"/>
      <c r="G172" s="12" t="s">
        <v>106</v>
      </c>
      <c r="H172" s="12" t="s">
        <v>147</v>
      </c>
      <c r="I172" s="12" t="s">
        <v>1620</v>
      </c>
      <c r="J172" s="126" t="s">
        <v>1997</v>
      </c>
      <c r="K172" s="128"/>
      <c r="L172" s="129">
        <v>35000</v>
      </c>
      <c r="M172" s="130"/>
      <c r="N172" s="130"/>
      <c r="O172" s="162"/>
      <c r="P172" s="91"/>
      <c r="Q172" s="91"/>
      <c r="R172" s="161">
        <v>4000</v>
      </c>
      <c r="S172" s="106">
        <v>7500</v>
      </c>
      <c r="T172" s="106">
        <f>+L172-R172-S172</f>
        <v>23500</v>
      </c>
    </row>
    <row r="173" spans="1:22" s="12" customFormat="1" ht="17.25" customHeight="1" x14ac:dyDescent="0.25">
      <c r="A173" s="12" t="s">
        <v>61</v>
      </c>
      <c r="C173" s="108"/>
      <c r="D173" s="127"/>
      <c r="E173" s="127"/>
      <c r="F173" s="127"/>
      <c r="G173" s="12" t="s">
        <v>106</v>
      </c>
      <c r="H173" s="12" t="s">
        <v>1011</v>
      </c>
      <c r="I173" s="12" t="s">
        <v>1476</v>
      </c>
      <c r="J173" s="126" t="s">
        <v>1997</v>
      </c>
      <c r="K173" s="128"/>
      <c r="L173" s="129">
        <v>37000</v>
      </c>
      <c r="M173" s="130"/>
      <c r="N173" s="130"/>
      <c r="O173" s="162"/>
      <c r="P173" s="91"/>
      <c r="Q173" s="91"/>
      <c r="R173" s="161">
        <v>4000</v>
      </c>
      <c r="S173" s="106">
        <v>15000</v>
      </c>
      <c r="T173" s="106">
        <f>+L173-R173-S173</f>
        <v>18000</v>
      </c>
    </row>
    <row r="174" spans="1:22" s="149" customFormat="1" ht="17.25" customHeight="1" x14ac:dyDescent="0.25">
      <c r="A174" s="149" t="s">
        <v>61</v>
      </c>
      <c r="B174" s="149" t="s">
        <v>48</v>
      </c>
      <c r="C174" s="108"/>
      <c r="D174" s="409"/>
      <c r="E174" s="409"/>
      <c r="F174" s="409"/>
      <c r="G174" s="149" t="s">
        <v>106</v>
      </c>
      <c r="H174" s="149" t="s">
        <v>148</v>
      </c>
      <c r="I174" s="149" t="s">
        <v>1477</v>
      </c>
      <c r="J174" s="150" t="s">
        <v>1379</v>
      </c>
      <c r="K174" s="151"/>
      <c r="L174" s="129">
        <v>17000</v>
      </c>
      <c r="M174" s="152"/>
      <c r="N174" s="152"/>
      <c r="O174" s="129">
        <v>2801</v>
      </c>
      <c r="P174" s="153"/>
      <c r="Q174" s="153"/>
      <c r="R174" s="198">
        <v>5000</v>
      </c>
      <c r="S174" s="90">
        <f>+L174-O174-R174</f>
        <v>9199</v>
      </c>
      <c r="T174" s="90"/>
    </row>
    <row r="175" spans="1:22" s="12" customFormat="1" ht="17.25" customHeight="1" x14ac:dyDescent="0.25">
      <c r="A175" s="12" t="s">
        <v>61</v>
      </c>
      <c r="B175" s="12" t="s">
        <v>48</v>
      </c>
      <c r="C175" s="108"/>
      <c r="D175" s="127"/>
      <c r="E175" s="127"/>
      <c r="F175" s="127"/>
      <c r="G175" s="12" t="s">
        <v>106</v>
      </c>
      <c r="H175" s="12" t="s">
        <v>1025</v>
      </c>
      <c r="I175" s="12" t="s">
        <v>1136</v>
      </c>
      <c r="J175" s="126" t="s">
        <v>1997</v>
      </c>
      <c r="K175" s="128"/>
      <c r="L175" s="129">
        <v>18500</v>
      </c>
      <c r="M175" s="130"/>
      <c r="N175" s="130"/>
      <c r="O175" s="162"/>
      <c r="P175" s="91"/>
      <c r="Q175" s="91"/>
      <c r="R175" s="161">
        <v>2500</v>
      </c>
      <c r="S175" s="106">
        <v>7500</v>
      </c>
      <c r="T175" s="106">
        <f>+L175-R175-S175</f>
        <v>8500</v>
      </c>
    </row>
    <row r="176" spans="1:22" s="12" customFormat="1" ht="17.25" customHeight="1" x14ac:dyDescent="0.3">
      <c r="A176" s="12" t="s">
        <v>61</v>
      </c>
      <c r="B176" s="12" t="s">
        <v>142</v>
      </c>
      <c r="C176" s="108"/>
      <c r="D176" s="148"/>
      <c r="E176" s="148"/>
      <c r="F176" s="148"/>
      <c r="G176" s="12" t="s">
        <v>955</v>
      </c>
      <c r="H176" s="12" t="s">
        <v>497</v>
      </c>
      <c r="I176" s="12" t="s">
        <v>1075</v>
      </c>
      <c r="J176" s="126" t="s">
        <v>1377</v>
      </c>
      <c r="K176" s="128"/>
      <c r="L176" s="129">
        <v>46000</v>
      </c>
      <c r="M176" s="130"/>
      <c r="N176" s="130"/>
      <c r="O176" s="162"/>
      <c r="P176" s="91"/>
      <c r="Q176" s="91"/>
      <c r="R176" s="161">
        <v>5000</v>
      </c>
      <c r="S176" s="106">
        <f>+L176-R176</f>
        <v>41000</v>
      </c>
      <c r="T176" s="106"/>
    </row>
    <row r="177" spans="1:29" s="12" customFormat="1" ht="17.25" customHeight="1" x14ac:dyDescent="0.25">
      <c r="A177" s="12" t="s">
        <v>61</v>
      </c>
      <c r="B177" s="12" t="s">
        <v>62</v>
      </c>
      <c r="C177" s="108"/>
      <c r="D177" s="127"/>
      <c r="E177" s="127"/>
      <c r="F177" s="127"/>
      <c r="G177" s="12" t="s">
        <v>106</v>
      </c>
      <c r="H177" s="12" t="s">
        <v>499</v>
      </c>
      <c r="I177" s="12" t="s">
        <v>1020</v>
      </c>
      <c r="J177" s="126" t="s">
        <v>1377</v>
      </c>
      <c r="K177" s="128"/>
      <c r="L177" s="129">
        <v>11000</v>
      </c>
      <c r="M177" s="130"/>
      <c r="N177" s="130"/>
      <c r="O177" s="162"/>
      <c r="P177" s="91"/>
      <c r="Q177" s="91"/>
      <c r="R177" s="161">
        <v>2500</v>
      </c>
      <c r="S177" s="106">
        <f>+L177-R177</f>
        <v>8500</v>
      </c>
      <c r="T177" s="106"/>
    </row>
    <row r="178" spans="1:29" s="12" customFormat="1" ht="17.25" customHeight="1" x14ac:dyDescent="0.25">
      <c r="A178" s="12" t="s">
        <v>61</v>
      </c>
      <c r="B178" s="12" t="s">
        <v>62</v>
      </c>
      <c r="C178" s="108"/>
      <c r="D178" s="127"/>
      <c r="E178" s="127"/>
      <c r="F178" s="127"/>
      <c r="G178" s="12" t="s">
        <v>106</v>
      </c>
      <c r="H178" s="12" t="s">
        <v>500</v>
      </c>
      <c r="I178" s="12" t="s">
        <v>1136</v>
      </c>
      <c r="J178" s="126" t="s">
        <v>1997</v>
      </c>
      <c r="K178" s="128"/>
      <c r="L178" s="129">
        <v>18500</v>
      </c>
      <c r="M178" s="130"/>
      <c r="N178" s="130"/>
      <c r="O178" s="162"/>
      <c r="P178" s="91"/>
      <c r="Q178" s="91"/>
      <c r="R178" s="161">
        <v>2500</v>
      </c>
      <c r="S178" s="106">
        <v>8500</v>
      </c>
      <c r="T178" s="106">
        <f>+L178-O178-R178-S178</f>
        <v>7500</v>
      </c>
    </row>
    <row r="179" spans="1:29" s="12" customFormat="1" ht="17.25" customHeight="1" x14ac:dyDescent="0.25">
      <c r="A179" s="12" t="s">
        <v>61</v>
      </c>
      <c r="B179" s="12" t="s">
        <v>62</v>
      </c>
      <c r="C179" s="108"/>
      <c r="D179" s="127"/>
      <c r="E179" s="127"/>
      <c r="F179" s="127"/>
      <c r="G179" s="12" t="s">
        <v>106</v>
      </c>
      <c r="H179" s="12" t="s">
        <v>875</v>
      </c>
      <c r="I179" s="12" t="s">
        <v>2018</v>
      </c>
      <c r="J179" s="126" t="s">
        <v>1377</v>
      </c>
      <c r="K179" s="128"/>
      <c r="L179" s="129">
        <v>12000</v>
      </c>
      <c r="M179" s="130"/>
      <c r="N179" s="130"/>
      <c r="O179" s="162"/>
      <c r="P179" s="91"/>
      <c r="Q179" s="91"/>
      <c r="R179" s="161">
        <v>5000</v>
      </c>
      <c r="S179" s="106">
        <f>+L179-R179</f>
        <v>7000</v>
      </c>
      <c r="T179" s="106"/>
    </row>
    <row r="180" spans="1:29" s="139" customFormat="1" ht="17.25" customHeight="1" x14ac:dyDescent="0.25">
      <c r="C180" s="140"/>
      <c r="G180" s="139" t="s">
        <v>254</v>
      </c>
      <c r="H180" s="139" t="s">
        <v>503</v>
      </c>
      <c r="I180" s="201" t="s">
        <v>2395</v>
      </c>
      <c r="J180" s="202" t="s">
        <v>1704</v>
      </c>
      <c r="K180" s="144"/>
      <c r="L180" s="144">
        <v>35000</v>
      </c>
      <c r="O180" s="145"/>
      <c r="R180" s="145">
        <v>3500</v>
      </c>
      <c r="S180" s="145">
        <v>15000</v>
      </c>
      <c r="T180" s="147">
        <f>+L180-R180-S180</f>
        <v>16500</v>
      </c>
    </row>
    <row r="181" spans="1:29" s="12" customFormat="1" ht="17.25" customHeight="1" x14ac:dyDescent="0.25">
      <c r="A181" s="12" t="s">
        <v>61</v>
      </c>
      <c r="B181" s="12" t="s">
        <v>62</v>
      </c>
      <c r="C181" s="108"/>
      <c r="D181" s="127"/>
      <c r="E181" s="127"/>
      <c r="F181" s="127"/>
      <c r="G181" s="12" t="s">
        <v>106</v>
      </c>
      <c r="H181" s="12" t="s">
        <v>881</v>
      </c>
      <c r="I181" s="12" t="s">
        <v>1136</v>
      </c>
      <c r="J181" s="126" t="s">
        <v>1997</v>
      </c>
      <c r="K181" s="128"/>
      <c r="L181" s="129">
        <v>18500</v>
      </c>
      <c r="M181" s="130"/>
      <c r="N181" s="130"/>
      <c r="O181" s="162"/>
      <c r="P181" s="91"/>
      <c r="Q181" s="91"/>
      <c r="R181" s="161">
        <v>2000</v>
      </c>
      <c r="S181" s="106">
        <v>8000</v>
      </c>
      <c r="T181" s="106">
        <f>+L181-O181-R181-S181</f>
        <v>8500</v>
      </c>
    </row>
    <row r="182" spans="1:29" s="12" customFormat="1" ht="30" customHeight="1" x14ac:dyDescent="0.25">
      <c r="A182" s="12" t="s">
        <v>61</v>
      </c>
      <c r="B182" s="12" t="s">
        <v>62</v>
      </c>
      <c r="C182" s="108"/>
      <c r="D182" s="127"/>
      <c r="E182" s="127"/>
      <c r="F182" s="127"/>
      <c r="G182" s="12" t="s">
        <v>223</v>
      </c>
      <c r="H182" s="12" t="s">
        <v>589</v>
      </c>
      <c r="I182" s="305" t="s">
        <v>2999</v>
      </c>
      <c r="J182" s="126" t="s">
        <v>1494</v>
      </c>
      <c r="K182" s="128"/>
      <c r="L182" s="129">
        <v>30000</v>
      </c>
      <c r="M182" s="130"/>
      <c r="N182" s="130"/>
      <c r="O182" s="162"/>
      <c r="P182" s="91"/>
      <c r="Q182" s="91"/>
      <c r="R182" s="161">
        <v>5000</v>
      </c>
      <c r="S182" s="106">
        <f>+L182-R182</f>
        <v>25000</v>
      </c>
      <c r="T182" s="106"/>
    </row>
    <row r="183" spans="1:29" s="149" customFormat="1" ht="17.25" customHeight="1" x14ac:dyDescent="0.25">
      <c r="A183" s="149" t="s">
        <v>61</v>
      </c>
      <c r="C183" s="108"/>
      <c r="G183" s="125" t="s">
        <v>57</v>
      </c>
      <c r="H183" s="149" t="s">
        <v>883</v>
      </c>
      <c r="I183" s="149" t="s">
        <v>1020</v>
      </c>
      <c r="J183" s="150" t="s">
        <v>1376</v>
      </c>
      <c r="K183" s="151"/>
      <c r="L183" s="129">
        <v>11500</v>
      </c>
      <c r="M183" s="152"/>
      <c r="N183" s="152"/>
      <c r="O183" s="129"/>
      <c r="P183" s="153"/>
      <c r="Q183" s="153"/>
      <c r="R183" s="198">
        <v>5000</v>
      </c>
      <c r="S183" s="90">
        <f>+L183-O183-R183</f>
        <v>6500</v>
      </c>
      <c r="T183" s="90"/>
    </row>
    <row r="184" spans="1:29" s="12" customFormat="1" ht="17.25" customHeight="1" x14ac:dyDescent="0.25">
      <c r="A184" s="12" t="s">
        <v>61</v>
      </c>
      <c r="C184" s="108"/>
      <c r="D184" s="127"/>
      <c r="E184" s="127"/>
      <c r="F184" s="127"/>
      <c r="G184" s="12" t="s">
        <v>2462</v>
      </c>
      <c r="H184" s="12" t="s">
        <v>205</v>
      </c>
      <c r="I184" s="12" t="s">
        <v>1045</v>
      </c>
      <c r="J184" s="126" t="s">
        <v>1997</v>
      </c>
      <c r="K184" s="128"/>
      <c r="L184" s="129">
        <v>11000</v>
      </c>
      <c r="M184" s="130"/>
      <c r="N184" s="130"/>
      <c r="O184" s="162"/>
      <c r="P184" s="91"/>
      <c r="Q184" s="91"/>
      <c r="R184" s="185">
        <v>2000</v>
      </c>
      <c r="S184" s="106">
        <f>+L184-O184-R184</f>
        <v>9000</v>
      </c>
      <c r="T184" s="106"/>
    </row>
    <row r="185" spans="1:29" s="12" customFormat="1" ht="17.25" customHeight="1" x14ac:dyDescent="0.25">
      <c r="A185" s="12" t="s">
        <v>61</v>
      </c>
      <c r="B185" s="12" t="s">
        <v>48</v>
      </c>
      <c r="C185" s="108"/>
      <c r="G185" s="196" t="s">
        <v>106</v>
      </c>
      <c r="H185" s="12" t="s">
        <v>153</v>
      </c>
      <c r="I185" s="12" t="s">
        <v>1478</v>
      </c>
      <c r="J185" s="126" t="s">
        <v>1378</v>
      </c>
      <c r="K185" s="128"/>
      <c r="L185" s="129">
        <v>35000</v>
      </c>
      <c r="M185" s="130"/>
      <c r="N185" s="130"/>
      <c r="O185" s="162">
        <v>19200</v>
      </c>
      <c r="P185" s="91"/>
      <c r="Q185" s="91"/>
      <c r="R185" s="185">
        <v>5800</v>
      </c>
      <c r="S185" s="106">
        <f>+L185-O185-R185</f>
        <v>10000</v>
      </c>
      <c r="T185" s="90"/>
      <c r="U185" s="102"/>
      <c r="V185" s="102"/>
      <c r="W185" s="102"/>
      <c r="X185" s="102"/>
      <c r="Y185" s="102"/>
      <c r="Z185" s="102"/>
      <c r="AC185" s="186"/>
    </row>
    <row r="186" spans="1:29" s="12" customFormat="1" ht="17.25" customHeight="1" x14ac:dyDescent="0.25">
      <c r="A186" s="12" t="s">
        <v>61</v>
      </c>
      <c r="B186" s="12" t="s">
        <v>58</v>
      </c>
      <c r="C186" s="108"/>
      <c r="D186" s="411"/>
      <c r="E186" s="411"/>
      <c r="F186" s="411"/>
      <c r="G186" s="12" t="s">
        <v>126</v>
      </c>
      <c r="H186" s="12" t="s">
        <v>155</v>
      </c>
      <c r="I186" s="12" t="s">
        <v>156</v>
      </c>
      <c r="J186" s="126" t="s">
        <v>1379</v>
      </c>
      <c r="K186" s="128"/>
      <c r="L186" s="129">
        <v>35000</v>
      </c>
      <c r="M186" s="130"/>
      <c r="N186" s="130"/>
      <c r="O186" s="162"/>
      <c r="P186" s="91"/>
      <c r="Q186" s="91"/>
      <c r="R186" s="161">
        <v>5000</v>
      </c>
      <c r="S186" s="106">
        <f>+L186-O186-R186</f>
        <v>30000</v>
      </c>
      <c r="T186" s="106"/>
      <c r="U186" s="102"/>
      <c r="V186" s="102"/>
      <c r="W186" s="102"/>
      <c r="X186" s="102"/>
      <c r="Y186" s="102"/>
      <c r="Z186" s="102"/>
      <c r="AC186" s="186"/>
    </row>
    <row r="187" spans="1:29" s="12" customFormat="1" ht="36.75" customHeight="1" x14ac:dyDescent="0.25">
      <c r="A187" s="12" t="s">
        <v>61</v>
      </c>
      <c r="B187" s="12" t="s">
        <v>58</v>
      </c>
      <c r="C187" s="108"/>
      <c r="F187" s="127"/>
      <c r="G187" s="196" t="s">
        <v>106</v>
      </c>
      <c r="H187" s="149" t="s">
        <v>523</v>
      </c>
      <c r="I187" s="125" t="s">
        <v>1120</v>
      </c>
      <c r="J187" s="203" t="s">
        <v>1998</v>
      </c>
      <c r="K187" s="108"/>
      <c r="L187" s="108">
        <v>20000</v>
      </c>
      <c r="M187" s="130"/>
      <c r="N187" s="130"/>
      <c r="O187" s="162"/>
      <c r="P187" s="91"/>
      <c r="Q187" s="91"/>
      <c r="R187" s="161">
        <v>2500</v>
      </c>
      <c r="S187" s="106">
        <v>5500</v>
      </c>
      <c r="T187" s="106">
        <f>+L187-O187-R187-S187</f>
        <v>12000</v>
      </c>
      <c r="U187" s="102"/>
      <c r="V187" s="102"/>
      <c r="W187" s="102"/>
      <c r="X187" s="102"/>
      <c r="Y187" s="102"/>
      <c r="Z187" s="102"/>
      <c r="AC187" s="186"/>
    </row>
    <row r="188" spans="1:29" s="149" customFormat="1" ht="30" customHeight="1" x14ac:dyDescent="0.25">
      <c r="A188" s="149" t="s">
        <v>61</v>
      </c>
      <c r="B188" s="149" t="s">
        <v>58</v>
      </c>
      <c r="C188" s="108"/>
      <c r="D188" s="108"/>
      <c r="E188" s="108"/>
      <c r="F188" s="108"/>
      <c r="G188" s="196" t="s">
        <v>106</v>
      </c>
      <c r="H188" s="149" t="s">
        <v>331</v>
      </c>
      <c r="I188" s="125" t="s">
        <v>2681</v>
      </c>
      <c r="J188" s="203" t="s">
        <v>1998</v>
      </c>
      <c r="K188" s="108"/>
      <c r="L188" s="108">
        <v>20000</v>
      </c>
      <c r="M188" s="152"/>
      <c r="N188" s="152"/>
      <c r="O188" s="129"/>
      <c r="P188" s="153"/>
      <c r="Q188" s="153"/>
      <c r="R188" s="197">
        <v>2500</v>
      </c>
      <c r="S188" s="90">
        <v>5500</v>
      </c>
      <c r="T188" s="90">
        <f>+L188-O188-R188-S188</f>
        <v>12000</v>
      </c>
      <c r="U188" s="193"/>
      <c r="V188" s="193"/>
      <c r="W188" s="193"/>
      <c r="X188" s="193"/>
      <c r="Y188" s="193"/>
      <c r="Z188" s="193"/>
      <c r="AC188" s="186"/>
    </row>
    <row r="189" spans="1:29" s="12" customFormat="1" ht="17.25" customHeight="1" x14ac:dyDescent="0.25">
      <c r="A189" s="12" t="s">
        <v>61</v>
      </c>
      <c r="B189" s="12" t="s">
        <v>58</v>
      </c>
      <c r="C189" s="108"/>
      <c r="D189" s="127"/>
      <c r="E189" s="127"/>
      <c r="F189" s="127"/>
      <c r="G189" s="196" t="s">
        <v>106</v>
      </c>
      <c r="H189" s="149" t="s">
        <v>521</v>
      </c>
      <c r="I189" s="125" t="s">
        <v>1121</v>
      </c>
      <c r="J189" s="203" t="s">
        <v>1998</v>
      </c>
      <c r="K189" s="108"/>
      <c r="L189" s="108">
        <v>18500</v>
      </c>
      <c r="M189" s="130"/>
      <c r="N189" s="130"/>
      <c r="O189" s="162"/>
      <c r="P189" s="91"/>
      <c r="Q189" s="91"/>
      <c r="R189" s="161">
        <v>2000</v>
      </c>
      <c r="S189" s="106">
        <v>4500</v>
      </c>
      <c r="T189" s="106">
        <f>+L189-O189-R189-S189</f>
        <v>12000</v>
      </c>
      <c r="U189" s="102"/>
      <c r="V189" s="102"/>
      <c r="W189" s="102"/>
      <c r="X189" s="102"/>
      <c r="Y189" s="102"/>
      <c r="Z189" s="102"/>
      <c r="AC189" s="186"/>
    </row>
    <row r="190" spans="1:29" s="12" customFormat="1" ht="17.25" customHeight="1" x14ac:dyDescent="0.25">
      <c r="A190" s="12" t="s">
        <v>61</v>
      </c>
      <c r="B190" s="12" t="s">
        <v>58</v>
      </c>
      <c r="C190" s="108"/>
      <c r="G190" s="12" t="s">
        <v>162</v>
      </c>
      <c r="H190" s="12" t="s">
        <v>163</v>
      </c>
      <c r="I190" s="126" t="s">
        <v>1479</v>
      </c>
      <c r="J190" s="126" t="s">
        <v>1998</v>
      </c>
      <c r="K190" s="128"/>
      <c r="L190" s="129">
        <v>22000</v>
      </c>
      <c r="M190" s="130"/>
      <c r="N190" s="130"/>
      <c r="O190" s="162"/>
      <c r="P190" s="91"/>
      <c r="Q190" s="91"/>
      <c r="R190" s="161">
        <v>2500</v>
      </c>
      <c r="S190" s="106">
        <v>3000</v>
      </c>
      <c r="T190" s="106">
        <f>+L190-R190-S190</f>
        <v>16500</v>
      </c>
    </row>
    <row r="191" spans="1:29" s="12" customFormat="1" ht="17.25" customHeight="1" x14ac:dyDescent="0.25">
      <c r="A191" s="12" t="s">
        <v>61</v>
      </c>
      <c r="B191" s="12" t="s">
        <v>58</v>
      </c>
      <c r="C191" s="108"/>
      <c r="G191" s="196" t="s">
        <v>106</v>
      </c>
      <c r="H191" s="12" t="s">
        <v>616</v>
      </c>
      <c r="I191" s="12" t="s">
        <v>2485</v>
      </c>
      <c r="J191" s="180" t="s">
        <v>1376</v>
      </c>
      <c r="K191" s="108"/>
      <c r="L191" s="127">
        <v>37000</v>
      </c>
      <c r="M191" s="130"/>
      <c r="N191" s="130"/>
      <c r="O191" s="162"/>
      <c r="P191" s="91"/>
      <c r="Q191" s="91"/>
      <c r="R191" s="161">
        <v>3700</v>
      </c>
      <c r="S191" s="106">
        <v>5500</v>
      </c>
      <c r="T191" s="106">
        <f>+L191-R191-S191</f>
        <v>27800</v>
      </c>
    </row>
    <row r="192" spans="1:29" s="12" customFormat="1" ht="17.25" customHeight="1" x14ac:dyDescent="0.25">
      <c r="A192" s="12" t="s">
        <v>61</v>
      </c>
      <c r="B192" s="12" t="s">
        <v>58</v>
      </c>
      <c r="C192" s="108"/>
      <c r="D192" s="127"/>
      <c r="E192" s="127"/>
      <c r="F192" s="127"/>
      <c r="G192" s="12" t="s">
        <v>106</v>
      </c>
      <c r="H192" s="12" t="s">
        <v>638</v>
      </c>
      <c r="I192" s="12" t="s">
        <v>2019</v>
      </c>
      <c r="J192" s="126" t="s">
        <v>1997</v>
      </c>
      <c r="K192" s="128"/>
      <c r="L192" s="129">
        <v>25000</v>
      </c>
      <c r="M192" s="130"/>
      <c r="N192" s="130"/>
      <c r="O192" s="162"/>
      <c r="P192" s="91"/>
      <c r="Q192" s="91"/>
      <c r="R192" s="161">
        <v>6067</v>
      </c>
      <c r="S192" s="106">
        <v>5500</v>
      </c>
      <c r="T192" s="106">
        <f>+L192-R192-S192</f>
        <v>13433</v>
      </c>
    </row>
    <row r="193" spans="1:25" s="12" customFormat="1" ht="17.25" customHeight="1" x14ac:dyDescent="0.25">
      <c r="A193" s="12" t="s">
        <v>61</v>
      </c>
      <c r="B193" s="12" t="s">
        <v>62</v>
      </c>
      <c r="C193" s="108"/>
      <c r="D193" s="127"/>
      <c r="E193" s="127"/>
      <c r="F193" s="127"/>
      <c r="G193" s="12" t="s">
        <v>106</v>
      </c>
      <c r="H193" s="12" t="s">
        <v>956</v>
      </c>
      <c r="I193" s="12" t="s">
        <v>2020</v>
      </c>
      <c r="J193" s="126" t="s">
        <v>1997</v>
      </c>
      <c r="K193" s="128"/>
      <c r="L193" s="129">
        <v>50000</v>
      </c>
      <c r="M193" s="130"/>
      <c r="N193" s="130"/>
      <c r="O193" s="162"/>
      <c r="P193" s="91"/>
      <c r="Q193" s="91"/>
      <c r="R193" s="161">
        <v>7500</v>
      </c>
      <c r="S193" s="106">
        <v>25000</v>
      </c>
      <c r="T193" s="106">
        <f>+L193-R193-S193</f>
        <v>17500</v>
      </c>
    </row>
    <row r="194" spans="1:25" s="12" customFormat="1" ht="17.25" customHeight="1" x14ac:dyDescent="0.25">
      <c r="A194" s="12" t="s">
        <v>61</v>
      </c>
      <c r="B194" s="12" t="s">
        <v>62</v>
      </c>
      <c r="C194" s="108"/>
      <c r="G194" s="125" t="s">
        <v>106</v>
      </c>
      <c r="H194" s="12" t="s">
        <v>530</v>
      </c>
      <c r="I194" s="126" t="s">
        <v>2475</v>
      </c>
      <c r="J194" s="126" t="s">
        <v>1494</v>
      </c>
      <c r="L194" s="90">
        <v>14000</v>
      </c>
      <c r="O194" s="127"/>
      <c r="P194" s="102"/>
      <c r="R194" s="106">
        <v>3500</v>
      </c>
      <c r="S194" s="90">
        <f>+L194-O194-R194</f>
        <v>10500</v>
      </c>
      <c r="T194" s="106"/>
    </row>
    <row r="195" spans="1:25" s="12" customFormat="1" ht="17.25" customHeight="1" x14ac:dyDescent="0.25">
      <c r="A195" s="12" t="s">
        <v>61</v>
      </c>
      <c r="C195" s="108"/>
      <c r="G195" s="12" t="s">
        <v>104</v>
      </c>
      <c r="H195" s="12" t="s">
        <v>166</v>
      </c>
      <c r="I195" s="126" t="s">
        <v>2021</v>
      </c>
      <c r="J195" s="126" t="s">
        <v>1376</v>
      </c>
      <c r="K195" s="128"/>
      <c r="L195" s="129">
        <v>14350</v>
      </c>
      <c r="M195" s="130"/>
      <c r="N195" s="130"/>
      <c r="O195" s="162">
        <v>4800</v>
      </c>
      <c r="P195" s="91"/>
      <c r="Q195" s="91"/>
      <c r="R195" s="185">
        <v>5000</v>
      </c>
      <c r="S195" s="106">
        <f>+L195-O195-R195</f>
        <v>4550</v>
      </c>
      <c r="T195" s="106"/>
      <c r="U195" s="187"/>
      <c r="V195" s="187"/>
      <c r="W195" s="187"/>
      <c r="X195" s="187"/>
      <c r="Y195" s="187"/>
    </row>
    <row r="196" spans="1:25" s="12" customFormat="1" ht="17.25" customHeight="1" x14ac:dyDescent="0.25">
      <c r="A196" s="12" t="s">
        <v>61</v>
      </c>
      <c r="C196" s="108"/>
      <c r="D196" s="127"/>
      <c r="E196" s="127"/>
      <c r="F196" s="127"/>
      <c r="G196" s="12" t="s">
        <v>132</v>
      </c>
      <c r="H196" s="139" t="s">
        <v>364</v>
      </c>
      <c r="I196" s="139" t="s">
        <v>2394</v>
      </c>
      <c r="J196" s="204" t="s">
        <v>1996</v>
      </c>
      <c r="K196" s="128"/>
      <c r="L196" s="129">
        <v>25000</v>
      </c>
      <c r="M196" s="130"/>
      <c r="N196" s="130"/>
      <c r="O196" s="162"/>
      <c r="P196" s="91"/>
      <c r="Q196" s="91"/>
      <c r="R196" s="161">
        <v>3500</v>
      </c>
      <c r="S196" s="106">
        <v>15000</v>
      </c>
      <c r="T196" s="106">
        <f>+L196-R196-S196</f>
        <v>6500</v>
      </c>
    </row>
    <row r="197" spans="1:25" s="12" customFormat="1" ht="17.25" customHeight="1" x14ac:dyDescent="0.25">
      <c r="A197" s="12" t="s">
        <v>61</v>
      </c>
      <c r="B197" s="12" t="s">
        <v>48</v>
      </c>
      <c r="C197" s="108"/>
      <c r="D197" s="411"/>
      <c r="E197" s="411"/>
      <c r="F197" s="411"/>
      <c r="G197" s="12" t="s">
        <v>106</v>
      </c>
      <c r="H197" s="12" t="s">
        <v>158</v>
      </c>
      <c r="I197" s="12" t="s">
        <v>2033</v>
      </c>
      <c r="J197" s="126" t="s">
        <v>1794</v>
      </c>
      <c r="K197" s="128"/>
      <c r="L197" s="129">
        <v>25000</v>
      </c>
      <c r="M197" s="130"/>
      <c r="N197" s="130"/>
      <c r="O197" s="162"/>
      <c r="P197" s="91"/>
      <c r="Q197" s="91"/>
      <c r="R197" s="161">
        <v>4000</v>
      </c>
      <c r="S197" s="106">
        <v>5300</v>
      </c>
      <c r="T197" s="106">
        <f>+L197-O197-R197-S197</f>
        <v>15700</v>
      </c>
    </row>
    <row r="198" spans="1:25" s="12" customFormat="1" ht="17.25" customHeight="1" x14ac:dyDescent="0.25">
      <c r="A198" s="12" t="s">
        <v>61</v>
      </c>
      <c r="B198" s="12" t="s">
        <v>48</v>
      </c>
      <c r="C198" s="108"/>
      <c r="D198" s="127"/>
      <c r="E198" s="127"/>
      <c r="F198" s="127"/>
      <c r="G198" s="12" t="s">
        <v>106</v>
      </c>
      <c r="H198" s="12" t="s">
        <v>539</v>
      </c>
      <c r="I198" s="12" t="s">
        <v>2034</v>
      </c>
      <c r="J198" s="126" t="s">
        <v>1997</v>
      </c>
      <c r="K198" s="128"/>
      <c r="L198" s="162">
        <v>31500</v>
      </c>
      <c r="N198" s="130"/>
      <c r="O198" s="162"/>
      <c r="P198" s="91"/>
      <c r="Q198" s="91"/>
      <c r="R198" s="161">
        <v>3500</v>
      </c>
      <c r="S198" s="106">
        <v>15000</v>
      </c>
      <c r="T198" s="106">
        <f>+L198-R198-S198</f>
        <v>13000</v>
      </c>
    </row>
    <row r="199" spans="1:25" s="12" customFormat="1" ht="17.25" customHeight="1" x14ac:dyDescent="0.25">
      <c r="A199" s="12" t="s">
        <v>61</v>
      </c>
      <c r="C199" s="108"/>
      <c r="D199" s="127"/>
      <c r="E199" s="127"/>
      <c r="F199" s="127"/>
      <c r="G199" s="12" t="s">
        <v>106</v>
      </c>
      <c r="H199" s="12" t="s">
        <v>1023</v>
      </c>
      <c r="I199" s="12" t="s">
        <v>1136</v>
      </c>
      <c r="J199" s="126" t="s">
        <v>1997</v>
      </c>
      <c r="K199" s="128"/>
      <c r="L199" s="129">
        <v>20000</v>
      </c>
      <c r="M199" s="130"/>
      <c r="N199" s="130"/>
      <c r="O199" s="162"/>
      <c r="P199" s="91"/>
      <c r="Q199" s="91"/>
      <c r="R199" s="161">
        <v>3000</v>
      </c>
      <c r="S199" s="106">
        <v>3500</v>
      </c>
      <c r="T199" s="106">
        <f>+L199-R199-S199</f>
        <v>13500</v>
      </c>
    </row>
    <row r="200" spans="1:25" s="139" customFormat="1" ht="17.25" customHeight="1" x14ac:dyDescent="0.25">
      <c r="A200" s="414"/>
      <c r="B200" s="414"/>
      <c r="C200" s="414"/>
      <c r="D200" s="414"/>
      <c r="E200" s="414"/>
      <c r="F200" s="414"/>
      <c r="G200" s="139" t="s">
        <v>106</v>
      </c>
      <c r="H200" s="139" t="s">
        <v>218</v>
      </c>
      <c r="I200" s="139" t="s">
        <v>1476</v>
      </c>
      <c r="J200" s="204" t="s">
        <v>2027</v>
      </c>
      <c r="K200" s="205"/>
      <c r="L200" s="144">
        <v>40000</v>
      </c>
      <c r="M200" s="206"/>
      <c r="N200" s="207"/>
      <c r="O200" s="208"/>
      <c r="P200" s="206"/>
      <c r="Q200" s="206"/>
      <c r="R200" s="209">
        <v>3500</v>
      </c>
      <c r="S200" s="208">
        <v>19000</v>
      </c>
      <c r="T200" s="144">
        <f>+L200-O200-R200-S200</f>
        <v>17500</v>
      </c>
    </row>
    <row r="201" spans="1:25" s="139" customFormat="1" ht="17.25" customHeight="1" x14ac:dyDescent="0.25">
      <c r="A201" s="204"/>
      <c r="B201" s="204"/>
      <c r="C201" s="204"/>
      <c r="D201" s="204"/>
      <c r="E201" s="204"/>
      <c r="F201" s="204"/>
      <c r="G201" s="139" t="s">
        <v>106</v>
      </c>
      <c r="H201" s="139" t="s">
        <v>1223</v>
      </c>
      <c r="I201" s="139" t="s">
        <v>2771</v>
      </c>
      <c r="J201" s="143" t="s">
        <v>1704</v>
      </c>
      <c r="K201" s="155"/>
      <c r="L201" s="156">
        <v>10000</v>
      </c>
      <c r="M201" s="157"/>
      <c r="N201" s="157"/>
      <c r="O201" s="158"/>
      <c r="P201" s="159"/>
      <c r="Q201" s="159"/>
      <c r="R201" s="160">
        <v>1800</v>
      </c>
      <c r="S201" s="147">
        <v>10000</v>
      </c>
      <c r="T201" s="147">
        <f t="shared" ref="T201" si="8">+L201-R201-S201</f>
        <v>-1800</v>
      </c>
    </row>
    <row r="202" spans="1:25" s="139" customFormat="1" ht="17.25" customHeight="1" x14ac:dyDescent="0.25">
      <c r="C202" s="140"/>
      <c r="D202" s="145"/>
      <c r="E202" s="145"/>
      <c r="F202" s="145"/>
      <c r="G202" s="139" t="s">
        <v>106</v>
      </c>
      <c r="H202" s="139" t="s">
        <v>732</v>
      </c>
      <c r="I202" s="139" t="s">
        <v>1518</v>
      </c>
      <c r="J202" s="143" t="s">
        <v>1704</v>
      </c>
      <c r="K202" s="155"/>
      <c r="L202" s="156">
        <v>30000</v>
      </c>
      <c r="M202" s="157"/>
      <c r="N202" s="157"/>
      <c r="O202" s="158"/>
      <c r="P202" s="159"/>
      <c r="Q202" s="159"/>
      <c r="R202" s="160">
        <v>3000</v>
      </c>
      <c r="S202" s="147">
        <v>15000</v>
      </c>
      <c r="T202" s="147">
        <f>+L202-R202-S202</f>
        <v>12000</v>
      </c>
    </row>
    <row r="203" spans="1:25" s="139" customFormat="1" ht="17.25" customHeight="1" x14ac:dyDescent="0.25">
      <c r="C203" s="140"/>
      <c r="D203" s="145"/>
      <c r="E203" s="145"/>
      <c r="F203" s="145"/>
      <c r="G203" s="139" t="s">
        <v>106</v>
      </c>
      <c r="H203" s="139" t="s">
        <v>719</v>
      </c>
      <c r="I203" s="139" t="s">
        <v>1108</v>
      </c>
      <c r="J203" s="143" t="s">
        <v>1704</v>
      </c>
      <c r="K203" s="155"/>
      <c r="L203" s="156">
        <v>35000</v>
      </c>
      <c r="M203" s="157"/>
      <c r="N203" s="157"/>
      <c r="O203" s="158"/>
      <c r="P203" s="159"/>
      <c r="Q203" s="159"/>
      <c r="R203" s="160">
        <v>2750</v>
      </c>
      <c r="S203" s="147"/>
      <c r="T203" s="147"/>
    </row>
    <row r="204" spans="1:25" s="139" customFormat="1" ht="17.25" customHeight="1" x14ac:dyDescent="0.25">
      <c r="C204" s="140"/>
      <c r="D204" s="145"/>
      <c r="E204" s="145"/>
      <c r="F204" s="145"/>
      <c r="J204" s="143"/>
      <c r="K204" s="155"/>
      <c r="L204" s="156"/>
      <c r="M204" s="157"/>
      <c r="N204" s="157"/>
      <c r="O204" s="158"/>
      <c r="P204" s="159"/>
      <c r="Q204" s="159"/>
      <c r="R204" s="210">
        <v>15000</v>
      </c>
      <c r="S204" s="210">
        <v>10000</v>
      </c>
      <c r="T204" s="210">
        <f>+L203-R203-R204-S204</f>
        <v>7250</v>
      </c>
    </row>
    <row r="205" spans="1:25" s="139" customFormat="1" ht="17.25" customHeight="1" x14ac:dyDescent="0.25">
      <c r="C205" s="140"/>
      <c r="D205" s="145"/>
      <c r="E205" s="145"/>
      <c r="F205" s="145"/>
      <c r="G205" s="139" t="s">
        <v>106</v>
      </c>
      <c r="H205" s="139" t="s">
        <v>733</v>
      </c>
      <c r="I205" s="139" t="s">
        <v>1518</v>
      </c>
      <c r="J205" s="143" t="s">
        <v>1704</v>
      </c>
      <c r="K205" s="155"/>
      <c r="L205" s="156">
        <v>30000</v>
      </c>
      <c r="M205" s="157"/>
      <c r="N205" s="157"/>
      <c r="O205" s="158"/>
      <c r="P205" s="159"/>
      <c r="Q205" s="159"/>
      <c r="R205" s="160">
        <v>3000</v>
      </c>
      <c r="S205" s="147">
        <v>15000</v>
      </c>
      <c r="T205" s="147">
        <f>+L205-R205-S205</f>
        <v>12000</v>
      </c>
    </row>
    <row r="206" spans="1:25" s="139" customFormat="1" ht="17.25" customHeight="1" x14ac:dyDescent="0.25">
      <c r="B206" s="139" t="s">
        <v>58</v>
      </c>
      <c r="C206" s="140"/>
      <c r="D206" s="145"/>
      <c r="E206" s="145"/>
      <c r="F206" s="145"/>
      <c r="G206" s="139" t="s">
        <v>106</v>
      </c>
      <c r="H206" s="139" t="s">
        <v>177</v>
      </c>
      <c r="I206" s="139" t="s">
        <v>2393</v>
      </c>
      <c r="J206" s="143" t="s">
        <v>1704</v>
      </c>
      <c r="K206" s="155"/>
      <c r="L206" s="156">
        <v>50000</v>
      </c>
      <c r="M206" s="157"/>
      <c r="N206" s="157"/>
      <c r="O206" s="158"/>
      <c r="P206" s="159"/>
      <c r="Q206" s="159"/>
      <c r="R206" s="160">
        <v>4500</v>
      </c>
      <c r="S206" s="147">
        <v>15000</v>
      </c>
      <c r="T206" s="147">
        <f>+L206-R206-S206</f>
        <v>30500</v>
      </c>
    </row>
    <row r="207" spans="1:25" s="139" customFormat="1" ht="17.25" customHeight="1" x14ac:dyDescent="0.25">
      <c r="B207" s="139" t="s">
        <v>58</v>
      </c>
      <c r="C207" s="140"/>
      <c r="D207" s="145"/>
      <c r="E207" s="145"/>
      <c r="F207" s="145"/>
      <c r="G207" s="139" t="s">
        <v>106</v>
      </c>
      <c r="H207" s="139" t="s">
        <v>489</v>
      </c>
      <c r="I207" s="139" t="s">
        <v>1518</v>
      </c>
      <c r="J207" s="143" t="s">
        <v>1704</v>
      </c>
      <c r="K207" s="155"/>
      <c r="L207" s="156">
        <v>30000</v>
      </c>
      <c r="M207" s="157"/>
      <c r="N207" s="157"/>
      <c r="O207" s="158"/>
      <c r="P207" s="159"/>
      <c r="Q207" s="159"/>
      <c r="R207" s="160">
        <v>3000</v>
      </c>
      <c r="S207" s="147">
        <v>15000</v>
      </c>
      <c r="T207" s="147">
        <f>+L207-R207-S207</f>
        <v>12000</v>
      </c>
    </row>
    <row r="208" spans="1:25" s="139" customFormat="1" ht="17.25" customHeight="1" x14ac:dyDescent="0.25">
      <c r="B208" s="421"/>
      <c r="C208" s="421"/>
      <c r="D208" s="421"/>
      <c r="E208" s="421"/>
      <c r="F208" s="421"/>
      <c r="G208" s="139" t="s">
        <v>106</v>
      </c>
      <c r="H208" s="139" t="s">
        <v>580</v>
      </c>
      <c r="I208" s="139" t="s">
        <v>1108</v>
      </c>
      <c r="J208" s="143" t="s">
        <v>1704</v>
      </c>
      <c r="K208" s="155"/>
      <c r="L208" s="156">
        <v>35000</v>
      </c>
      <c r="M208" s="157"/>
      <c r="N208" s="157"/>
      <c r="O208" s="158"/>
      <c r="P208" s="159"/>
      <c r="Q208" s="159"/>
      <c r="R208" s="160">
        <v>3500</v>
      </c>
      <c r="S208" s="147">
        <v>15000</v>
      </c>
      <c r="T208" s="147">
        <f t="shared" ref="T208" si="9">+L208-R208-S208</f>
        <v>16500</v>
      </c>
    </row>
    <row r="209" spans="1:20" s="139" customFormat="1" ht="17.25" customHeight="1" x14ac:dyDescent="0.25">
      <c r="B209" s="139" t="s">
        <v>58</v>
      </c>
      <c r="C209" s="140"/>
      <c r="D209" s="145"/>
      <c r="E209" s="145"/>
      <c r="F209" s="145"/>
      <c r="G209" s="139" t="s">
        <v>106</v>
      </c>
      <c r="H209" s="139" t="s">
        <v>421</v>
      </c>
      <c r="I209" s="139" t="s">
        <v>1972</v>
      </c>
      <c r="J209" s="143" t="s">
        <v>1704</v>
      </c>
      <c r="K209" s="155"/>
      <c r="L209" s="156">
        <v>18000</v>
      </c>
      <c r="M209" s="157"/>
      <c r="N209" s="157"/>
      <c r="O209" s="158"/>
      <c r="P209" s="159"/>
      <c r="Q209" s="159"/>
      <c r="R209" s="160">
        <v>1800</v>
      </c>
      <c r="S209" s="147">
        <v>10000</v>
      </c>
      <c r="T209" s="147">
        <f>+L209-R209-S209</f>
        <v>6200</v>
      </c>
    </row>
    <row r="210" spans="1:20" s="139" customFormat="1" ht="17.25" customHeight="1" x14ac:dyDescent="0.25">
      <c r="B210" s="139" t="s">
        <v>48</v>
      </c>
      <c r="C210" s="140"/>
      <c r="D210" s="145"/>
      <c r="E210" s="145"/>
      <c r="F210" s="145"/>
      <c r="G210" s="139" t="s">
        <v>106</v>
      </c>
      <c r="H210" s="139" t="s">
        <v>1946</v>
      </c>
      <c r="I210" s="139" t="s">
        <v>1943</v>
      </c>
      <c r="J210" s="143" t="s">
        <v>1704</v>
      </c>
      <c r="K210" s="155"/>
      <c r="L210" s="156">
        <v>18000</v>
      </c>
      <c r="M210" s="157"/>
      <c r="N210" s="157"/>
      <c r="O210" s="158"/>
      <c r="P210" s="159"/>
      <c r="Q210" s="159"/>
      <c r="R210" s="160">
        <v>1800</v>
      </c>
      <c r="S210" s="147">
        <v>7000</v>
      </c>
      <c r="T210" s="147">
        <f>+L210-R210-S210</f>
        <v>9200</v>
      </c>
    </row>
    <row r="211" spans="1:20" s="139" customFormat="1" ht="17.25" customHeight="1" x14ac:dyDescent="0.25">
      <c r="C211" s="140"/>
      <c r="D211" s="145"/>
      <c r="E211" s="145"/>
      <c r="F211" s="145"/>
      <c r="G211" s="139" t="s">
        <v>106</v>
      </c>
      <c r="H211" s="139" t="s">
        <v>297</v>
      </c>
      <c r="I211" s="139" t="s">
        <v>2393</v>
      </c>
      <c r="J211" s="202" t="s">
        <v>1704</v>
      </c>
      <c r="K211" s="144"/>
      <c r="L211" s="144">
        <v>45000</v>
      </c>
      <c r="O211" s="145"/>
      <c r="R211" s="145">
        <v>4500</v>
      </c>
      <c r="S211" s="145">
        <v>15000</v>
      </c>
      <c r="T211" s="147">
        <f>+L211-R211-S211</f>
        <v>25500</v>
      </c>
    </row>
    <row r="212" spans="1:20" s="139" customFormat="1" ht="17.25" customHeight="1" x14ac:dyDescent="0.25">
      <c r="B212" s="139" t="s">
        <v>62</v>
      </c>
      <c r="C212" s="140"/>
      <c r="D212" s="145"/>
      <c r="E212" s="145"/>
      <c r="F212" s="145"/>
      <c r="G212" s="139" t="s">
        <v>106</v>
      </c>
      <c r="H212" s="139" t="s">
        <v>1976</v>
      </c>
      <c r="I212" s="139" t="s">
        <v>1136</v>
      </c>
      <c r="J212" s="143" t="s">
        <v>1704</v>
      </c>
      <c r="K212" s="155"/>
      <c r="L212" s="156">
        <v>18000</v>
      </c>
      <c r="M212" s="157"/>
      <c r="N212" s="157"/>
      <c r="O212" s="158"/>
      <c r="P212" s="159"/>
      <c r="Q212" s="159"/>
      <c r="R212" s="160">
        <v>1800</v>
      </c>
      <c r="S212" s="147">
        <v>7000</v>
      </c>
      <c r="T212" s="147">
        <f>+L212-R212-S212</f>
        <v>9200</v>
      </c>
    </row>
    <row r="213" spans="1:20" s="139" customFormat="1" ht="17.25" customHeight="1" x14ac:dyDescent="0.25">
      <c r="B213" s="139" t="s">
        <v>62</v>
      </c>
      <c r="C213" s="140"/>
      <c r="D213" s="145"/>
      <c r="E213" s="145"/>
      <c r="F213" s="145"/>
      <c r="G213" s="139" t="s">
        <v>106</v>
      </c>
      <c r="H213" s="139" t="s">
        <v>1277</v>
      </c>
      <c r="I213" s="139" t="s">
        <v>1977</v>
      </c>
      <c r="J213" s="143" t="s">
        <v>1704</v>
      </c>
      <c r="K213" s="155"/>
      <c r="L213" s="156">
        <v>16000</v>
      </c>
      <c r="M213" s="157"/>
      <c r="N213" s="157"/>
      <c r="O213" s="158"/>
      <c r="P213" s="159"/>
      <c r="Q213" s="159"/>
      <c r="R213" s="160">
        <v>1600</v>
      </c>
      <c r="S213" s="147">
        <v>3000</v>
      </c>
      <c r="T213" s="147">
        <f t="shared" ref="T213" si="10">+L213-R213-S213</f>
        <v>11400</v>
      </c>
    </row>
    <row r="214" spans="1:20" s="139" customFormat="1" ht="17.25" customHeight="1" x14ac:dyDescent="0.25">
      <c r="C214" s="140"/>
      <c r="D214" s="145"/>
      <c r="E214" s="145"/>
      <c r="F214" s="145"/>
      <c r="G214" s="139" t="s">
        <v>1726</v>
      </c>
      <c r="H214" s="139" t="s">
        <v>1725</v>
      </c>
      <c r="I214" s="139" t="s">
        <v>2396</v>
      </c>
      <c r="J214" s="143" t="s">
        <v>1704</v>
      </c>
      <c r="K214" s="155"/>
      <c r="L214" s="156">
        <v>14000</v>
      </c>
      <c r="M214" s="157"/>
      <c r="N214" s="157"/>
      <c r="O214" s="158"/>
      <c r="P214" s="159"/>
      <c r="Q214" s="159"/>
      <c r="R214" s="160">
        <v>1800</v>
      </c>
      <c r="S214" s="147">
        <v>7000</v>
      </c>
      <c r="T214" s="147">
        <f t="shared" ref="T214" si="11">+L214-R214-S214</f>
        <v>5200</v>
      </c>
    </row>
    <row r="215" spans="1:20" s="139" customFormat="1" ht="17.25" customHeight="1" x14ac:dyDescent="0.25">
      <c r="B215" s="139" t="s">
        <v>62</v>
      </c>
      <c r="C215" s="140"/>
      <c r="D215" s="145"/>
      <c r="E215" s="145"/>
      <c r="F215" s="145"/>
      <c r="G215" s="139" t="s">
        <v>106</v>
      </c>
      <c r="H215" s="139" t="s">
        <v>2640</v>
      </c>
      <c r="I215" s="139" t="s">
        <v>1136</v>
      </c>
      <c r="J215" s="143" t="s">
        <v>1704</v>
      </c>
      <c r="K215" s="155"/>
      <c r="L215" s="156">
        <v>18000</v>
      </c>
      <c r="M215" s="157"/>
      <c r="N215" s="157"/>
      <c r="O215" s="158"/>
      <c r="P215" s="159"/>
      <c r="Q215" s="159"/>
      <c r="R215" s="160">
        <v>1800</v>
      </c>
      <c r="S215" s="147">
        <v>7000</v>
      </c>
      <c r="T215" s="147">
        <f t="shared" ref="T215" si="12">+L215-R215-S215</f>
        <v>9200</v>
      </c>
    </row>
    <row r="216" spans="1:20" s="139" customFormat="1" ht="17.25" customHeight="1" x14ac:dyDescent="0.25">
      <c r="B216" s="139" t="s">
        <v>58</v>
      </c>
      <c r="C216" s="140"/>
      <c r="D216" s="145"/>
      <c r="E216" s="145"/>
      <c r="F216" s="145"/>
      <c r="G216" s="139" t="s">
        <v>2503</v>
      </c>
      <c r="H216" s="139" t="s">
        <v>903</v>
      </c>
      <c r="I216" s="139" t="s">
        <v>2504</v>
      </c>
      <c r="J216" s="143" t="s">
        <v>1704</v>
      </c>
      <c r="K216" s="155"/>
      <c r="L216" s="156">
        <v>18000</v>
      </c>
      <c r="M216" s="157"/>
      <c r="N216" s="157"/>
      <c r="O216" s="158"/>
      <c r="P216" s="159"/>
      <c r="Q216" s="159"/>
      <c r="R216" s="160">
        <v>1800</v>
      </c>
      <c r="S216" s="147">
        <v>7000</v>
      </c>
      <c r="T216" s="147">
        <f>+L216-R216-S216</f>
        <v>9200</v>
      </c>
    </row>
    <row r="217" spans="1:20" s="139" customFormat="1" ht="17.25" customHeight="1" x14ac:dyDescent="0.25">
      <c r="A217" s="164"/>
      <c r="B217" s="164" t="s">
        <v>48</v>
      </c>
      <c r="C217" s="164"/>
      <c r="D217" s="164"/>
      <c r="E217" s="164"/>
      <c r="F217" s="164"/>
      <c r="G217" s="139" t="s">
        <v>106</v>
      </c>
      <c r="H217" s="139" t="s">
        <v>537</v>
      </c>
      <c r="I217" s="139" t="s">
        <v>1972</v>
      </c>
      <c r="J217" s="143" t="s">
        <v>1704</v>
      </c>
      <c r="K217" s="155"/>
      <c r="L217" s="156">
        <v>18000</v>
      </c>
      <c r="M217" s="157"/>
      <c r="N217" s="157"/>
      <c r="O217" s="158"/>
      <c r="P217" s="159"/>
      <c r="Q217" s="159"/>
      <c r="R217" s="160">
        <v>1800</v>
      </c>
      <c r="S217" s="147">
        <v>10000</v>
      </c>
      <c r="T217" s="147">
        <f t="shared" ref="T217:T218" si="13">+L217-R217-S217</f>
        <v>6200</v>
      </c>
    </row>
    <row r="218" spans="1:20" s="139" customFormat="1" ht="17.25" customHeight="1" x14ac:dyDescent="0.25">
      <c r="A218" s="164"/>
      <c r="B218" s="164"/>
      <c r="C218" s="164"/>
      <c r="D218" s="164"/>
      <c r="E218" s="164"/>
      <c r="F218" s="164"/>
      <c r="G218" s="139" t="s">
        <v>106</v>
      </c>
      <c r="H218" s="139" t="s">
        <v>549</v>
      </c>
      <c r="I218" s="139" t="s">
        <v>1521</v>
      </c>
      <c r="J218" s="143" t="s">
        <v>1704</v>
      </c>
      <c r="K218" s="155"/>
      <c r="L218" s="156">
        <v>39000</v>
      </c>
      <c r="M218" s="157"/>
      <c r="N218" s="157"/>
      <c r="O218" s="158"/>
      <c r="P218" s="159"/>
      <c r="Q218" s="159"/>
      <c r="R218" s="160">
        <v>3500</v>
      </c>
      <c r="S218" s="147">
        <v>7000</v>
      </c>
      <c r="T218" s="147">
        <f t="shared" si="13"/>
        <v>28500</v>
      </c>
    </row>
    <row r="219" spans="1:20" s="139" customFormat="1" ht="17.25" customHeight="1" x14ac:dyDescent="0.25">
      <c r="C219" s="140"/>
      <c r="D219" s="145"/>
      <c r="E219" s="145"/>
      <c r="F219" s="145"/>
      <c r="G219" s="139" t="s">
        <v>2025</v>
      </c>
      <c r="H219" s="139" t="s">
        <v>632</v>
      </c>
      <c r="I219" s="139" t="s">
        <v>2026</v>
      </c>
      <c r="J219" s="143" t="s">
        <v>1704</v>
      </c>
      <c r="K219" s="155"/>
      <c r="L219" s="156">
        <v>30000</v>
      </c>
      <c r="M219" s="157"/>
      <c r="N219" s="157"/>
      <c r="O219" s="158"/>
      <c r="P219" s="159"/>
      <c r="Q219" s="159"/>
      <c r="R219" s="160">
        <v>3750</v>
      </c>
      <c r="S219" s="147">
        <v>15000</v>
      </c>
      <c r="T219" s="147">
        <f>+L219-R219-S219</f>
        <v>11250</v>
      </c>
    </row>
    <row r="220" spans="1:20" s="139" customFormat="1" ht="17.25" customHeight="1" x14ac:dyDescent="0.25">
      <c r="C220" s="140"/>
      <c r="D220" s="145"/>
      <c r="E220" s="145"/>
      <c r="F220" s="145"/>
      <c r="G220" s="139" t="s">
        <v>106</v>
      </c>
      <c r="H220" s="139" t="s">
        <v>475</v>
      </c>
      <c r="I220" s="139" t="s">
        <v>2026</v>
      </c>
      <c r="J220" s="143" t="s">
        <v>1704</v>
      </c>
      <c r="K220" s="155"/>
      <c r="L220" s="156">
        <v>30000</v>
      </c>
      <c r="M220" s="157"/>
      <c r="N220" s="157"/>
      <c r="O220" s="158"/>
      <c r="P220" s="159"/>
      <c r="Q220" s="159"/>
      <c r="R220" s="160">
        <v>3000</v>
      </c>
      <c r="S220" s="147">
        <v>15000</v>
      </c>
      <c r="T220" s="147">
        <f>+L220-R220-S220</f>
        <v>12000</v>
      </c>
    </row>
    <row r="221" spans="1:20" s="139" customFormat="1" ht="12.75" customHeight="1" x14ac:dyDescent="0.25">
      <c r="C221" s="140"/>
      <c r="D221" s="145"/>
      <c r="E221" s="145"/>
      <c r="F221" s="145"/>
      <c r="J221" s="143"/>
      <c r="K221" s="155"/>
      <c r="L221" s="156"/>
      <c r="M221" s="157"/>
      <c r="N221" s="157"/>
      <c r="O221" s="158"/>
      <c r="P221" s="159"/>
      <c r="Q221" s="159"/>
      <c r="R221" s="160"/>
      <c r="S221" s="147"/>
      <c r="T221" s="147"/>
    </row>
    <row r="222" spans="1:20" s="139" customFormat="1" ht="12.75" hidden="1" customHeight="1" x14ac:dyDescent="0.3">
      <c r="C222" s="140"/>
      <c r="D222" s="211"/>
      <c r="E222" s="211"/>
      <c r="F222" s="211"/>
      <c r="J222" s="204"/>
      <c r="K222" s="155"/>
      <c r="L222" s="156"/>
      <c r="M222" s="157"/>
      <c r="N222" s="157"/>
      <c r="O222" s="158"/>
      <c r="P222" s="159"/>
      <c r="Q222" s="159"/>
      <c r="R222" s="160"/>
      <c r="S222" s="147"/>
      <c r="T222" s="147"/>
    </row>
    <row r="223" spans="1:20" s="12" customFormat="1" ht="12.75" hidden="1" customHeight="1" x14ac:dyDescent="0.3">
      <c r="A223" s="139"/>
      <c r="B223" s="139"/>
      <c r="C223" s="140"/>
      <c r="D223" s="139"/>
      <c r="E223" s="139"/>
      <c r="F223" s="141"/>
      <c r="G223" s="139"/>
      <c r="H223" s="139"/>
      <c r="I223" s="143"/>
      <c r="J223" s="143"/>
      <c r="K223" s="155"/>
      <c r="L223" s="156"/>
      <c r="M223" s="157"/>
      <c r="N223" s="157"/>
      <c r="O223" s="158"/>
      <c r="P223" s="159"/>
      <c r="Q223" s="159"/>
      <c r="R223" s="160"/>
      <c r="S223" s="147"/>
      <c r="T223" s="145"/>
    </row>
    <row r="224" spans="1:20" s="12" customFormat="1" ht="12.75" hidden="1" customHeight="1" x14ac:dyDescent="0.25">
      <c r="C224" s="108"/>
      <c r="J224" s="126"/>
      <c r="K224" s="128" t="e">
        <f>+L224+L226+L227</f>
        <v>#REF!</v>
      </c>
      <c r="L224" s="212" t="e">
        <f>+L145+#REF!+L177+L178+L179+L181+L182+L193+L194+L99+L212+L213++L215</f>
        <v>#REF!</v>
      </c>
      <c r="M224" s="130"/>
      <c r="N224" s="130" t="e">
        <f>+O224+O226+O227</f>
        <v>#REF!</v>
      </c>
      <c r="O224" s="212" t="e">
        <f>+O145+#REF!+O177+O178+O179+O181+O182+O193+O194+O99+O212+O213++O215</f>
        <v>#REF!</v>
      </c>
      <c r="P224" s="91"/>
      <c r="Q224" s="213" t="e">
        <f>+R224+R226+R227</f>
        <v>#REF!</v>
      </c>
      <c r="R224" s="212" t="e">
        <f>+R145+#REF!+R177+R178+R179+R181+R182+R193+R194+R99+R212+R213++R215</f>
        <v>#REF!</v>
      </c>
      <c r="S224" s="147" t="s">
        <v>62</v>
      </c>
      <c r="T224" s="127"/>
    </row>
    <row r="225" spans="1:25" s="12" customFormat="1" ht="12.75" hidden="1" customHeight="1" x14ac:dyDescent="0.25">
      <c r="A225" s="139"/>
      <c r="B225" s="139"/>
      <c r="C225" s="140"/>
      <c r="D225" s="139"/>
      <c r="E225" s="139"/>
      <c r="F225" s="139"/>
      <c r="G225" s="139"/>
      <c r="H225" s="139"/>
      <c r="I225" s="139"/>
      <c r="J225" s="143"/>
      <c r="K225" s="155"/>
      <c r="L225" s="212">
        <f>+L176</f>
        <v>46000</v>
      </c>
      <c r="M225" s="157"/>
      <c r="N225" s="157"/>
      <c r="O225" s="212">
        <f>+O176</f>
        <v>0</v>
      </c>
      <c r="P225" s="159"/>
      <c r="Q225" s="159"/>
      <c r="R225" s="212">
        <f>+R176</f>
        <v>5000</v>
      </c>
      <c r="S225" s="147" t="s">
        <v>142</v>
      </c>
      <c r="T225" s="145"/>
      <c r="U225" s="187"/>
      <c r="V225" s="187"/>
      <c r="W225" s="187"/>
      <c r="X225" s="187"/>
      <c r="Y225" s="187"/>
    </row>
    <row r="226" spans="1:25" s="12" customFormat="1" ht="12.75" hidden="1" customHeight="1" x14ac:dyDescent="0.25">
      <c r="A226" s="139"/>
      <c r="B226" s="139"/>
      <c r="C226" s="140"/>
      <c r="D226" s="139"/>
      <c r="E226" s="139"/>
      <c r="F226" s="139"/>
      <c r="G226" s="139"/>
      <c r="H226" s="139"/>
      <c r="I226" s="139"/>
      <c r="J226" s="143"/>
      <c r="K226" s="155"/>
      <c r="L226" s="214">
        <f>+L129+L171+L172+L174+L175+L185+L197+L198+L210+L211+L91+L100+L217</f>
        <v>294857</v>
      </c>
      <c r="M226" s="157"/>
      <c r="N226" s="157"/>
      <c r="O226" s="214">
        <f>+O129+O171+O172+O174+O175+O185+O197+O198+O210+O211+O91+O100+O217</f>
        <v>29358</v>
      </c>
      <c r="P226" s="159"/>
      <c r="Q226" s="102"/>
      <c r="R226" s="214">
        <f>+R129+R171+R172+R174+R175+R185+R197+R198+R210+R211+R91+R100+R217</f>
        <v>43400</v>
      </c>
      <c r="S226" s="147" t="s">
        <v>48</v>
      </c>
      <c r="T226" s="145"/>
    </row>
    <row r="227" spans="1:25" s="75" customFormat="1" ht="12.75" hidden="1" customHeight="1" x14ac:dyDescent="0.3">
      <c r="A227" s="166"/>
      <c r="B227" s="166"/>
      <c r="C227" s="167"/>
      <c r="D227" s="139"/>
      <c r="E227" s="139"/>
      <c r="F227" s="139"/>
      <c r="G227" s="215"/>
      <c r="H227" s="139"/>
      <c r="I227" s="166"/>
      <c r="J227" s="168"/>
      <c r="K227" s="169"/>
      <c r="L227" s="214" t="e">
        <f>+L121+L127+L128+L138+L139+L140+L144+#REF!+L186+L187+L188+L189+L190+L191+L192+L207+L209+L216</f>
        <v>#REF!</v>
      </c>
      <c r="M227" s="171"/>
      <c r="N227" s="171"/>
      <c r="O227" s="214" t="e">
        <f>+O121+O127+O128+O138+O139+O140+O144+#REF!+O186+O187+O188+O189+O190+O191+O192+O207+O209+O216</f>
        <v>#REF!</v>
      </c>
      <c r="P227" s="173"/>
      <c r="Q227" s="216"/>
      <c r="R227" s="214" t="e">
        <f>+R121+R127+R128+R138+R139+R140+R144+#REF!+R186+R187+R188+R189+R190+R191+R192+R207+R96+R209+R216</f>
        <v>#REF!</v>
      </c>
      <c r="S227" s="176" t="s">
        <v>58</v>
      </c>
      <c r="T227" s="176"/>
      <c r="U227" s="217"/>
      <c r="V227" s="217"/>
      <c r="W227" s="217"/>
      <c r="X227" s="217"/>
      <c r="Y227" s="217"/>
    </row>
    <row r="228" spans="1:25" s="12" customFormat="1" ht="16.5" hidden="1" x14ac:dyDescent="0.3">
      <c r="A228" s="1"/>
      <c r="B228" s="1"/>
      <c r="C228" s="2"/>
      <c r="G228" s="218"/>
      <c r="H228" s="218"/>
      <c r="I228" s="219"/>
      <c r="J228" s="109"/>
      <c r="K228" s="220"/>
      <c r="L228" s="221"/>
      <c r="M228" s="222"/>
      <c r="N228" s="222"/>
      <c r="O228" s="223"/>
      <c r="P228" s="224"/>
      <c r="Q228" s="224"/>
      <c r="R228" s="225"/>
      <c r="S228" s="226"/>
      <c r="T228" s="226"/>
      <c r="U228" s="187"/>
      <c r="V228" s="187"/>
      <c r="W228" s="187"/>
      <c r="X228" s="187"/>
      <c r="Y228" s="187"/>
    </row>
    <row r="229" spans="1:25" s="149" customFormat="1" ht="28.5" hidden="1" customHeight="1" x14ac:dyDescent="0.25">
      <c r="A229" s="227"/>
      <c r="B229" s="56"/>
      <c r="C229" s="112" t="s">
        <v>53</v>
      </c>
      <c r="F229" s="57" t="s">
        <v>167</v>
      </c>
      <c r="G229" s="57" t="s">
        <v>168</v>
      </c>
      <c r="H229" s="57" t="s">
        <v>51</v>
      </c>
      <c r="I229" s="228" t="s">
        <v>2404</v>
      </c>
      <c r="J229" s="58" t="s">
        <v>1724</v>
      </c>
      <c r="K229" s="57"/>
      <c r="L229" s="60">
        <f>SUM(L232:L271)-L231</f>
        <v>2515315</v>
      </c>
      <c r="M229" s="60"/>
      <c r="N229" s="60"/>
      <c r="O229" s="60">
        <f>SUM(O232:O271)-O231</f>
        <v>462240</v>
      </c>
      <c r="P229" s="60"/>
      <c r="Q229" s="60"/>
      <c r="R229" s="60">
        <f>SUM(R232:R271)-R231</f>
        <v>627993</v>
      </c>
      <c r="S229" s="60">
        <f>SUM(S232:S271)-S231</f>
        <v>730082</v>
      </c>
      <c r="T229" s="60">
        <f>SUM(T232:T271)-T231</f>
        <v>687496</v>
      </c>
    </row>
    <row r="230" spans="1:25" s="12" customFormat="1" hidden="1" x14ac:dyDescent="0.25">
      <c r="A230" s="1"/>
      <c r="B230" s="1"/>
      <c r="C230" s="2">
        <v>11</v>
      </c>
      <c r="F230" s="63"/>
      <c r="G230" s="63"/>
      <c r="H230" s="63"/>
      <c r="I230" s="63"/>
      <c r="J230" s="64"/>
      <c r="K230" s="63"/>
      <c r="L230" s="229"/>
      <c r="M230" s="63"/>
      <c r="N230" s="63"/>
      <c r="O230" s="67"/>
      <c r="P230" s="67"/>
      <c r="Q230" s="67"/>
      <c r="R230" s="67"/>
      <c r="S230" s="67"/>
      <c r="T230" s="67"/>
      <c r="U230" s="187"/>
      <c r="V230" s="187"/>
      <c r="W230" s="187"/>
      <c r="X230" s="187"/>
      <c r="Y230" s="187"/>
    </row>
    <row r="231" spans="1:25" s="12" customFormat="1" ht="12.75" hidden="1" customHeight="1" x14ac:dyDescent="0.25">
      <c r="A231" s="1"/>
      <c r="B231" s="1"/>
      <c r="C231" s="2">
        <v>22</v>
      </c>
      <c r="F231" s="68"/>
      <c r="G231" s="68"/>
      <c r="H231" s="68"/>
      <c r="I231" s="68"/>
      <c r="J231" s="69"/>
      <c r="K231" s="68"/>
      <c r="L231" s="122"/>
      <c r="M231" s="68"/>
      <c r="N231" s="68"/>
      <c r="O231" s="73"/>
      <c r="P231" s="72"/>
      <c r="Q231" s="72"/>
      <c r="R231" s="73">
        <f>+R242</f>
        <v>12500</v>
      </c>
      <c r="S231" s="73"/>
      <c r="T231" s="73"/>
      <c r="U231" s="187"/>
      <c r="V231" s="187"/>
      <c r="W231" s="187"/>
      <c r="X231" s="187"/>
      <c r="Y231" s="187"/>
    </row>
    <row r="232" spans="1:25" s="12" customFormat="1" ht="12.75" hidden="1" customHeight="1" x14ac:dyDescent="0.25">
      <c r="A232" s="149" t="s">
        <v>56</v>
      </c>
      <c r="B232" s="149"/>
      <c r="C232" s="108"/>
      <c r="D232" s="108"/>
      <c r="E232" s="108"/>
      <c r="F232" s="149"/>
      <c r="G232" s="230" t="s">
        <v>169</v>
      </c>
      <c r="H232" s="227" t="s">
        <v>170</v>
      </c>
      <c r="I232" s="125" t="s">
        <v>171</v>
      </c>
      <c r="J232" s="192" t="s">
        <v>1531</v>
      </c>
      <c r="K232" s="193"/>
      <c r="L232" s="90">
        <v>57171</v>
      </c>
      <c r="M232" s="193"/>
      <c r="N232" s="193"/>
      <c r="O232" s="90">
        <v>12417</v>
      </c>
      <c r="P232" s="193"/>
      <c r="Q232" s="193"/>
      <c r="R232" s="90">
        <v>30000</v>
      </c>
      <c r="S232" s="90">
        <f>+L232-O232-R232</f>
        <v>14754</v>
      </c>
      <c r="T232" s="90"/>
      <c r="U232" s="187"/>
      <c r="V232" s="187"/>
      <c r="W232" s="187"/>
      <c r="X232" s="187"/>
      <c r="Y232" s="187"/>
    </row>
    <row r="233" spans="1:25" s="12" customFormat="1" ht="12.75" hidden="1" customHeight="1" x14ac:dyDescent="0.25">
      <c r="A233" s="12" t="s">
        <v>56</v>
      </c>
      <c r="C233" s="108"/>
      <c r="G233" s="181" t="s">
        <v>106</v>
      </c>
      <c r="H233" s="231" t="s">
        <v>172</v>
      </c>
      <c r="I233" s="12" t="s">
        <v>173</v>
      </c>
      <c r="J233" s="109" t="s">
        <v>649</v>
      </c>
      <c r="L233" s="108">
        <v>70000</v>
      </c>
      <c r="O233" s="127">
        <v>22626</v>
      </c>
      <c r="R233" s="127">
        <v>47370</v>
      </c>
      <c r="S233" s="90"/>
      <c r="T233" s="90"/>
    </row>
    <row r="234" spans="1:25" s="12" customFormat="1" ht="12.75" hidden="1" customHeight="1" x14ac:dyDescent="0.25">
      <c r="A234" s="12" t="s">
        <v>61</v>
      </c>
      <c r="C234" s="108"/>
      <c r="G234" s="181" t="s">
        <v>106</v>
      </c>
      <c r="H234" s="231" t="s">
        <v>174</v>
      </c>
      <c r="I234" s="12" t="s">
        <v>175</v>
      </c>
      <c r="J234" s="109" t="s">
        <v>649</v>
      </c>
      <c r="L234" s="108">
        <v>55000</v>
      </c>
      <c r="O234" s="127">
        <v>49697</v>
      </c>
      <c r="R234" s="127">
        <f>+L234-O234</f>
        <v>5303</v>
      </c>
      <c r="S234" s="90"/>
      <c r="T234" s="90"/>
    </row>
    <row r="235" spans="1:25" s="12" customFormat="1" ht="12.75" hidden="1" customHeight="1" x14ac:dyDescent="0.25">
      <c r="A235" s="12" t="s">
        <v>61</v>
      </c>
      <c r="C235" s="108"/>
      <c r="G235" s="12" t="s">
        <v>106</v>
      </c>
      <c r="H235" s="231" t="s">
        <v>618</v>
      </c>
      <c r="I235" s="12" t="s">
        <v>1532</v>
      </c>
      <c r="J235" s="180" t="s">
        <v>1376</v>
      </c>
      <c r="K235" s="90"/>
      <c r="L235" s="106">
        <v>68200</v>
      </c>
      <c r="O235" s="127"/>
      <c r="R235" s="106">
        <v>30000</v>
      </c>
      <c r="S235" s="90">
        <f>+L235-O235-R235</f>
        <v>38200</v>
      </c>
      <c r="T235" s="90"/>
    </row>
    <row r="236" spans="1:25" s="12" customFormat="1" hidden="1" x14ac:dyDescent="0.25">
      <c r="A236" s="12" t="s">
        <v>61</v>
      </c>
      <c r="C236" s="108"/>
      <c r="G236" s="12" t="s">
        <v>106</v>
      </c>
      <c r="H236" s="231" t="s">
        <v>1550</v>
      </c>
      <c r="I236" s="179" t="s">
        <v>1110</v>
      </c>
      <c r="J236" s="180" t="s">
        <v>1996</v>
      </c>
      <c r="K236" s="90"/>
      <c r="L236" s="90">
        <v>60000</v>
      </c>
      <c r="O236" s="127"/>
      <c r="R236" s="127">
        <v>10000</v>
      </c>
      <c r="S236" s="127">
        <v>15000</v>
      </c>
      <c r="T236" s="106">
        <f>+L236-R236-S236</f>
        <v>35000</v>
      </c>
    </row>
    <row r="237" spans="1:25" s="12" customFormat="1" hidden="1" x14ac:dyDescent="0.25">
      <c r="A237" s="12" t="s">
        <v>61</v>
      </c>
      <c r="B237" s="12" t="s">
        <v>142</v>
      </c>
      <c r="C237" s="108"/>
      <c r="G237" s="12" t="s">
        <v>106</v>
      </c>
      <c r="H237" s="231" t="s">
        <v>222</v>
      </c>
      <c r="I237" s="12" t="s">
        <v>1546</v>
      </c>
      <c r="J237" s="109" t="s">
        <v>1996</v>
      </c>
      <c r="K237" s="232"/>
      <c r="L237" s="90">
        <v>80000</v>
      </c>
      <c r="M237" s="187"/>
      <c r="N237" s="233"/>
      <c r="O237" s="234"/>
      <c r="P237" s="187"/>
      <c r="Q237" s="233"/>
      <c r="R237" s="235">
        <v>10000</v>
      </c>
      <c r="S237" s="235">
        <v>35000</v>
      </c>
      <c r="T237" s="90">
        <f>+L237-R237-S237</f>
        <v>35000</v>
      </c>
    </row>
    <row r="238" spans="1:25" s="12" customFormat="1" hidden="1" x14ac:dyDescent="0.25">
      <c r="A238" s="12" t="s">
        <v>61</v>
      </c>
      <c r="C238" s="108"/>
      <c r="G238" s="12" t="s">
        <v>106</v>
      </c>
      <c r="H238" s="231" t="s">
        <v>633</v>
      </c>
      <c r="I238" s="179" t="s">
        <v>1044</v>
      </c>
      <c r="J238" s="180" t="s">
        <v>1997</v>
      </c>
      <c r="K238" s="90"/>
      <c r="L238" s="90">
        <v>80000</v>
      </c>
      <c r="O238" s="127"/>
      <c r="R238" s="127">
        <v>10000</v>
      </c>
      <c r="S238" s="235">
        <v>35000</v>
      </c>
      <c r="T238" s="90">
        <f>+L238-O238-R238-S238</f>
        <v>35000</v>
      </c>
    </row>
    <row r="239" spans="1:25" s="12" customFormat="1" hidden="1" x14ac:dyDescent="0.25">
      <c r="A239" s="12" t="s">
        <v>61</v>
      </c>
      <c r="B239" s="12" t="s">
        <v>62</v>
      </c>
      <c r="C239" s="108"/>
      <c r="G239" s="12" t="s">
        <v>106</v>
      </c>
      <c r="H239" s="231" t="s">
        <v>403</v>
      </c>
      <c r="I239" s="179" t="s">
        <v>1533</v>
      </c>
      <c r="J239" s="180" t="s">
        <v>1377</v>
      </c>
      <c r="K239" s="90"/>
      <c r="L239" s="90">
        <v>95000</v>
      </c>
      <c r="O239" s="127">
        <v>3500</v>
      </c>
      <c r="R239" s="127">
        <v>35000</v>
      </c>
      <c r="S239" s="106">
        <f>+L239-O239-R239</f>
        <v>56500</v>
      </c>
      <c r="T239" s="90"/>
    </row>
    <row r="240" spans="1:25" s="12" customFormat="1" hidden="1" x14ac:dyDescent="0.25">
      <c r="C240" s="108"/>
      <c r="G240" s="12" t="s">
        <v>106</v>
      </c>
      <c r="H240" s="165" t="s">
        <v>2402</v>
      </c>
      <c r="I240" s="179" t="s">
        <v>2403</v>
      </c>
      <c r="J240" s="180" t="s">
        <v>1998</v>
      </c>
      <c r="K240" s="90"/>
      <c r="L240" s="90">
        <v>80000</v>
      </c>
      <c r="O240" s="127"/>
      <c r="R240" s="127">
        <v>2</v>
      </c>
      <c r="S240" s="106">
        <v>35000</v>
      </c>
      <c r="T240" s="90">
        <f>+L240-R240-S240</f>
        <v>44998</v>
      </c>
    </row>
    <row r="241" spans="1:25" s="12" customFormat="1" ht="13.5" hidden="1" customHeight="1" x14ac:dyDescent="0.25">
      <c r="A241" s="12" t="s">
        <v>61</v>
      </c>
      <c r="C241" s="108"/>
      <c r="G241" s="183" t="s">
        <v>106</v>
      </c>
      <c r="H241" s="231" t="s">
        <v>617</v>
      </c>
      <c r="I241" s="12" t="s">
        <v>941</v>
      </c>
      <c r="J241" s="180" t="s">
        <v>636</v>
      </c>
      <c r="K241" s="90"/>
      <c r="L241" s="127">
        <v>47000</v>
      </c>
      <c r="O241" s="127">
        <v>17443</v>
      </c>
      <c r="R241" s="106">
        <f>+L241-O241-R242</f>
        <v>17057</v>
      </c>
      <c r="S241" s="106"/>
      <c r="T241" s="90"/>
      <c r="U241" s="187"/>
      <c r="V241" s="187"/>
      <c r="W241" s="187"/>
      <c r="X241" s="187"/>
      <c r="Y241" s="187"/>
    </row>
    <row r="242" spans="1:25" s="12" customFormat="1" ht="13.5" hidden="1" customHeight="1" x14ac:dyDescent="0.25">
      <c r="C242" s="108"/>
      <c r="G242" s="183"/>
      <c r="J242" s="180"/>
      <c r="K242" s="90"/>
      <c r="L242" s="127"/>
      <c r="O242" s="127"/>
      <c r="R242" s="73">
        <v>12500</v>
      </c>
      <c r="S242" s="127"/>
      <c r="T242" s="90"/>
      <c r="U242" s="187"/>
      <c r="V242" s="187"/>
      <c r="W242" s="187"/>
      <c r="X242" s="187"/>
      <c r="Y242" s="187"/>
    </row>
    <row r="243" spans="1:25" s="12" customFormat="1" hidden="1" x14ac:dyDescent="0.25">
      <c r="A243" s="12" t="s">
        <v>61</v>
      </c>
      <c r="C243" s="108"/>
      <c r="G243" s="12" t="s">
        <v>106</v>
      </c>
      <c r="H243" s="231" t="s">
        <v>1027</v>
      </c>
      <c r="I243" s="179" t="s">
        <v>2484</v>
      </c>
      <c r="J243" s="180" t="s">
        <v>1997</v>
      </c>
      <c r="K243" s="90"/>
      <c r="L243" s="90">
        <v>90000</v>
      </c>
      <c r="O243" s="127"/>
      <c r="R243" s="127">
        <v>10000</v>
      </c>
      <c r="S243" s="127">
        <v>35000</v>
      </c>
      <c r="T243" s="90">
        <f>+L243-O243-R243-S243</f>
        <v>45000</v>
      </c>
    </row>
    <row r="244" spans="1:25" s="12" customFormat="1" ht="12.75" hidden="1" customHeight="1" x14ac:dyDescent="0.25">
      <c r="A244" s="12" t="s">
        <v>61</v>
      </c>
      <c r="B244" s="12" t="s">
        <v>58</v>
      </c>
      <c r="C244" s="108"/>
      <c r="G244" s="12" t="s">
        <v>106</v>
      </c>
      <c r="H244" s="231" t="s">
        <v>619</v>
      </c>
      <c r="I244" s="12" t="s">
        <v>1480</v>
      </c>
      <c r="J244" s="180" t="s">
        <v>1376</v>
      </c>
      <c r="K244" s="90"/>
      <c r="L244" s="106">
        <v>56000</v>
      </c>
      <c r="M244" s="187"/>
      <c r="N244" s="233"/>
      <c r="O244" s="234">
        <v>10000</v>
      </c>
      <c r="P244" s="187"/>
      <c r="Q244" s="187"/>
      <c r="R244" s="235">
        <v>31000</v>
      </c>
      <c r="S244" s="234">
        <v>20000</v>
      </c>
      <c r="T244" s="90"/>
    </row>
    <row r="245" spans="1:25" s="12" customFormat="1" ht="12.75" hidden="1" customHeight="1" x14ac:dyDescent="0.25">
      <c r="A245" s="12" t="s">
        <v>61</v>
      </c>
      <c r="C245" s="108"/>
      <c r="G245" s="12" t="s">
        <v>106</v>
      </c>
      <c r="H245" s="231" t="s">
        <v>620</v>
      </c>
      <c r="I245" s="12" t="s">
        <v>1109</v>
      </c>
      <c r="J245" s="180" t="s">
        <v>1998</v>
      </c>
      <c r="K245" s="90"/>
      <c r="L245" s="106">
        <v>74000</v>
      </c>
      <c r="M245" s="187"/>
      <c r="N245" s="233"/>
      <c r="O245" s="234"/>
      <c r="P245" s="187"/>
      <c r="Q245" s="187"/>
      <c r="R245" s="235">
        <v>10000</v>
      </c>
      <c r="S245" s="234">
        <v>20000</v>
      </c>
      <c r="T245" s="90">
        <f>+L245-O245-R245-S245</f>
        <v>44000</v>
      </c>
    </row>
    <row r="246" spans="1:25" s="12" customFormat="1" ht="12.75" hidden="1" customHeight="1" x14ac:dyDescent="0.25">
      <c r="A246" s="12" t="s">
        <v>61</v>
      </c>
      <c r="C246" s="108"/>
      <c r="G246" s="12" t="s">
        <v>106</v>
      </c>
      <c r="H246" s="231" t="s">
        <v>190</v>
      </c>
      <c r="I246" s="12" t="s">
        <v>1481</v>
      </c>
      <c r="J246" s="109" t="s">
        <v>1378</v>
      </c>
      <c r="K246" s="232"/>
      <c r="L246" s="90">
        <v>58410</v>
      </c>
      <c r="M246" s="187"/>
      <c r="N246" s="233"/>
      <c r="O246" s="234"/>
      <c r="P246" s="187"/>
      <c r="Q246" s="187"/>
      <c r="R246" s="235">
        <v>25000</v>
      </c>
      <c r="S246" s="235">
        <f>+L246-R246</f>
        <v>33410</v>
      </c>
      <c r="T246" s="90"/>
      <c r="U246" s="187"/>
      <c r="V246" s="187"/>
      <c r="W246" s="187"/>
      <c r="X246" s="187"/>
      <c r="Y246" s="187"/>
    </row>
    <row r="247" spans="1:25" s="12" customFormat="1" ht="15.75" hidden="1" customHeight="1" x14ac:dyDescent="0.3">
      <c r="A247" s="12" t="s">
        <v>184</v>
      </c>
      <c r="C247" s="108"/>
      <c r="F247" s="75"/>
      <c r="G247" s="12" t="s">
        <v>188</v>
      </c>
      <c r="H247" s="231" t="s">
        <v>189</v>
      </c>
      <c r="I247" s="12" t="s">
        <v>942</v>
      </c>
      <c r="J247" s="109" t="s">
        <v>649</v>
      </c>
      <c r="L247" s="108">
        <v>70000</v>
      </c>
      <c r="O247" s="127">
        <v>46035</v>
      </c>
      <c r="R247" s="127">
        <f>+L247-O247</f>
        <v>23965</v>
      </c>
      <c r="S247" s="127"/>
      <c r="T247" s="127"/>
      <c r="U247" s="187"/>
      <c r="V247" s="187"/>
      <c r="W247" s="187"/>
      <c r="X247" s="187"/>
      <c r="Y247" s="187"/>
    </row>
    <row r="248" spans="1:25" s="12" customFormat="1" ht="12.75" hidden="1" customHeight="1" x14ac:dyDescent="0.25">
      <c r="A248" s="12" t="s">
        <v>61</v>
      </c>
      <c r="C248" s="108"/>
      <c r="G248" s="12" t="s">
        <v>106</v>
      </c>
      <c r="H248" s="231" t="s">
        <v>251</v>
      </c>
      <c r="I248" s="12" t="s">
        <v>1110</v>
      </c>
      <c r="J248" s="180" t="s">
        <v>1998</v>
      </c>
      <c r="K248" s="90"/>
      <c r="L248" s="106">
        <v>55500</v>
      </c>
      <c r="M248" s="130"/>
      <c r="N248" s="130"/>
      <c r="O248" s="162"/>
      <c r="P248" s="91"/>
      <c r="Q248" s="91"/>
      <c r="R248" s="161">
        <v>10000</v>
      </c>
      <c r="S248" s="185">
        <v>15000</v>
      </c>
      <c r="T248" s="90">
        <f>+L248-O248-R248-S248</f>
        <v>30500</v>
      </c>
    </row>
    <row r="249" spans="1:25" s="12" customFormat="1" ht="12.75" hidden="1" customHeight="1" x14ac:dyDescent="0.25">
      <c r="A249" s="12" t="s">
        <v>61</v>
      </c>
      <c r="C249" s="108"/>
      <c r="D249" s="127"/>
      <c r="E249" s="127"/>
      <c r="F249" s="127"/>
      <c r="G249" s="12" t="s">
        <v>106</v>
      </c>
      <c r="H249" s="231" t="s">
        <v>637</v>
      </c>
      <c r="I249" s="12" t="s">
        <v>1534</v>
      </c>
      <c r="J249" s="126" t="s">
        <v>1377</v>
      </c>
      <c r="K249" s="128"/>
      <c r="L249" s="129">
        <v>60000</v>
      </c>
      <c r="M249" s="130"/>
      <c r="N249" s="130"/>
      <c r="O249" s="162">
        <v>8712</v>
      </c>
      <c r="P249" s="91"/>
      <c r="Q249" s="91"/>
      <c r="R249" s="161">
        <v>30000</v>
      </c>
      <c r="S249" s="106">
        <f>+L249-O249-R249</f>
        <v>21288</v>
      </c>
      <c r="T249" s="106"/>
    </row>
    <row r="250" spans="1:25" s="12" customFormat="1" ht="12.75" hidden="1" customHeight="1" x14ac:dyDescent="0.25">
      <c r="C250" s="108"/>
      <c r="D250" s="127"/>
      <c r="E250" s="127"/>
      <c r="F250" s="127"/>
      <c r="G250" s="12" t="s">
        <v>106</v>
      </c>
      <c r="H250" s="165" t="s">
        <v>575</v>
      </c>
      <c r="I250" s="179" t="s">
        <v>2403</v>
      </c>
      <c r="J250" s="180" t="s">
        <v>1996</v>
      </c>
      <c r="K250" s="90"/>
      <c r="L250" s="90">
        <v>80000</v>
      </c>
      <c r="O250" s="127"/>
      <c r="R250" s="127">
        <v>2</v>
      </c>
      <c r="S250" s="106">
        <v>35000</v>
      </c>
      <c r="T250" s="90">
        <f>+L250-R250-S250</f>
        <v>44998</v>
      </c>
    </row>
    <row r="251" spans="1:25" s="12" customFormat="1" hidden="1" x14ac:dyDescent="0.25">
      <c r="A251" s="12" t="s">
        <v>61</v>
      </c>
      <c r="C251" s="108"/>
      <c r="G251" s="12" t="s">
        <v>106</v>
      </c>
      <c r="H251" s="231" t="s">
        <v>466</v>
      </c>
      <c r="I251" s="12" t="s">
        <v>1111</v>
      </c>
      <c r="J251" s="109" t="s">
        <v>1996</v>
      </c>
      <c r="K251" s="232"/>
      <c r="L251" s="90">
        <v>60000</v>
      </c>
      <c r="M251" s="187"/>
      <c r="N251" s="233"/>
      <c r="O251" s="234"/>
      <c r="P251" s="187"/>
      <c r="Q251" s="233"/>
      <c r="R251" s="235">
        <v>10000</v>
      </c>
      <c r="S251" s="235">
        <v>15000</v>
      </c>
      <c r="T251" s="90">
        <f>+L251-R251-S251</f>
        <v>35000</v>
      </c>
    </row>
    <row r="252" spans="1:25" s="12" customFormat="1" hidden="1" x14ac:dyDescent="0.25">
      <c r="A252" s="12" t="s">
        <v>61</v>
      </c>
      <c r="C252" s="108"/>
      <c r="G252" s="12" t="s">
        <v>106</v>
      </c>
      <c r="H252" s="231" t="s">
        <v>843</v>
      </c>
      <c r="I252" s="12" t="s">
        <v>1562</v>
      </c>
      <c r="J252" s="12" t="s">
        <v>1996</v>
      </c>
      <c r="L252" s="106">
        <v>80000</v>
      </c>
      <c r="O252" s="127"/>
      <c r="R252" s="127">
        <v>10000</v>
      </c>
      <c r="S252" s="127">
        <v>35000</v>
      </c>
      <c r="T252" s="90">
        <f>+L252-R252-S252</f>
        <v>35000</v>
      </c>
    </row>
    <row r="253" spans="1:25" s="12" customFormat="1" hidden="1" x14ac:dyDescent="0.25">
      <c r="A253" s="12" t="s">
        <v>61</v>
      </c>
      <c r="C253" s="108"/>
      <c r="G253" s="12" t="s">
        <v>106</v>
      </c>
      <c r="H253" s="231" t="s">
        <v>571</v>
      </c>
      <c r="I253" s="179" t="s">
        <v>198</v>
      </c>
      <c r="J253" s="180" t="s">
        <v>1997</v>
      </c>
      <c r="K253" s="90"/>
      <c r="L253" s="90">
        <v>45000</v>
      </c>
      <c r="O253" s="127"/>
      <c r="R253" s="127">
        <v>10000</v>
      </c>
      <c r="S253" s="127">
        <v>15000</v>
      </c>
      <c r="T253" s="90">
        <f>+L253-O253-R253-S253</f>
        <v>20000</v>
      </c>
    </row>
    <row r="254" spans="1:25" s="12" customFormat="1" hidden="1" x14ac:dyDescent="0.25">
      <c r="A254" s="12" t="s">
        <v>61</v>
      </c>
      <c r="C254" s="108"/>
      <c r="G254" s="12" t="s">
        <v>106</v>
      </c>
      <c r="H254" s="231" t="s">
        <v>1619</v>
      </c>
      <c r="I254" s="179" t="s">
        <v>1110</v>
      </c>
      <c r="J254" s="12" t="s">
        <v>1996</v>
      </c>
      <c r="L254" s="106">
        <v>60000</v>
      </c>
      <c r="O254" s="127"/>
      <c r="R254" s="127">
        <v>10000</v>
      </c>
      <c r="S254" s="127">
        <v>35000</v>
      </c>
      <c r="T254" s="90">
        <f>+L254-R254-S254</f>
        <v>15000</v>
      </c>
    </row>
    <row r="255" spans="1:25" s="12" customFormat="1" hidden="1" x14ac:dyDescent="0.25">
      <c r="A255" s="12" t="s">
        <v>56</v>
      </c>
      <c r="C255" s="108"/>
      <c r="G255" s="12" t="s">
        <v>106</v>
      </c>
      <c r="H255" s="231" t="s">
        <v>194</v>
      </c>
      <c r="I255" s="12" t="s">
        <v>195</v>
      </c>
      <c r="J255" s="109" t="s">
        <v>924</v>
      </c>
      <c r="K255" s="232"/>
      <c r="L255" s="90">
        <v>39409</v>
      </c>
      <c r="M255" s="187"/>
      <c r="N255" s="233"/>
      <c r="O255" s="234">
        <v>22194</v>
      </c>
      <c r="P255" s="187"/>
      <c r="Q255" s="187"/>
      <c r="R255" s="235">
        <f>+L255-O255</f>
        <v>17215</v>
      </c>
      <c r="S255" s="235"/>
      <c r="T255" s="90"/>
    </row>
    <row r="256" spans="1:25" s="12" customFormat="1" hidden="1" x14ac:dyDescent="0.25">
      <c r="A256" s="12" t="s">
        <v>61</v>
      </c>
      <c r="C256" s="108"/>
      <c r="G256" s="12" t="s">
        <v>954</v>
      </c>
      <c r="H256" s="231" t="s">
        <v>300</v>
      </c>
      <c r="I256" s="179" t="s">
        <v>1076</v>
      </c>
      <c r="J256" s="180" t="s">
        <v>1997</v>
      </c>
      <c r="K256" s="90"/>
      <c r="L256" s="90">
        <v>70000</v>
      </c>
      <c r="O256" s="127"/>
      <c r="R256" s="127">
        <v>10000</v>
      </c>
      <c r="S256" s="127">
        <v>25000</v>
      </c>
      <c r="T256" s="90">
        <f>+L256-R256-S256</f>
        <v>35000</v>
      </c>
    </row>
    <row r="257" spans="1:25" s="12" customFormat="1" hidden="1" x14ac:dyDescent="0.25">
      <c r="A257" s="12" t="s">
        <v>61</v>
      </c>
      <c r="C257" s="108"/>
      <c r="G257" s="12" t="s">
        <v>106</v>
      </c>
      <c r="H257" s="231" t="s">
        <v>196</v>
      </c>
      <c r="I257" s="12" t="s">
        <v>1482</v>
      </c>
      <c r="J257" s="109" t="s">
        <v>1378</v>
      </c>
      <c r="K257" s="232"/>
      <c r="L257" s="90">
        <v>51625</v>
      </c>
      <c r="M257" s="187"/>
      <c r="N257" s="233"/>
      <c r="O257" s="234">
        <v>6050</v>
      </c>
      <c r="P257" s="187"/>
      <c r="Q257" s="187"/>
      <c r="R257" s="235">
        <v>28000</v>
      </c>
      <c r="S257" s="235">
        <f>+L257-O257-R257</f>
        <v>17575</v>
      </c>
      <c r="T257" s="90"/>
      <c r="U257" s="187"/>
      <c r="V257" s="187"/>
      <c r="W257" s="187"/>
      <c r="X257" s="187"/>
      <c r="Y257" s="187"/>
    </row>
    <row r="258" spans="1:25" s="12" customFormat="1" ht="12.75" hidden="1" customHeight="1" x14ac:dyDescent="0.25">
      <c r="A258" s="12" t="s">
        <v>61</v>
      </c>
      <c r="C258" s="108"/>
      <c r="G258" s="12" t="s">
        <v>106</v>
      </c>
      <c r="H258" s="231" t="s">
        <v>197</v>
      </c>
      <c r="I258" s="12" t="s">
        <v>198</v>
      </c>
      <c r="J258" s="109" t="s">
        <v>1999</v>
      </c>
      <c r="K258" s="232"/>
      <c r="L258" s="90">
        <v>45000</v>
      </c>
      <c r="M258" s="187"/>
      <c r="N258" s="233"/>
      <c r="O258" s="234"/>
      <c r="P258" s="187"/>
      <c r="Q258" s="187"/>
      <c r="R258" s="235">
        <v>10000</v>
      </c>
      <c r="S258" s="234">
        <v>11000</v>
      </c>
      <c r="T258" s="90">
        <f>+L258-O258-R258-S258</f>
        <v>24000</v>
      </c>
    </row>
    <row r="259" spans="1:25" s="12" customFormat="1" ht="12.75" hidden="1" customHeight="1" x14ac:dyDescent="0.25">
      <c r="A259" s="12" t="s">
        <v>61</v>
      </c>
      <c r="C259" s="108"/>
      <c r="G259" s="12" t="s">
        <v>106</v>
      </c>
      <c r="H259" s="231" t="s">
        <v>199</v>
      </c>
      <c r="I259" s="12" t="s">
        <v>873</v>
      </c>
      <c r="J259" s="109" t="s">
        <v>1380</v>
      </c>
      <c r="L259" s="108">
        <v>50000</v>
      </c>
      <c r="O259" s="127">
        <v>6000</v>
      </c>
      <c r="R259" s="127">
        <v>28000</v>
      </c>
      <c r="S259" s="127">
        <f>+L259-O259-R259</f>
        <v>16000</v>
      </c>
      <c r="T259" s="90"/>
      <c r="U259" s="187"/>
      <c r="V259" s="187"/>
      <c r="W259" s="187"/>
      <c r="X259" s="187"/>
      <c r="Y259" s="187"/>
    </row>
    <row r="260" spans="1:25" s="12" customFormat="1" ht="12.75" hidden="1" customHeight="1" x14ac:dyDescent="0.25">
      <c r="A260" s="12" t="s">
        <v>61</v>
      </c>
      <c r="B260" s="12" t="s">
        <v>48</v>
      </c>
      <c r="C260" s="108"/>
      <c r="D260" s="127"/>
      <c r="E260" s="127"/>
      <c r="F260" s="127"/>
      <c r="G260" s="12" t="s">
        <v>106</v>
      </c>
      <c r="H260" s="231" t="s">
        <v>1019</v>
      </c>
      <c r="I260" s="12" t="s">
        <v>1721</v>
      </c>
      <c r="J260" s="180" t="s">
        <v>1704</v>
      </c>
      <c r="K260" s="90"/>
      <c r="L260" s="90">
        <v>80000</v>
      </c>
      <c r="O260" s="127"/>
      <c r="R260" s="127">
        <v>10000</v>
      </c>
      <c r="S260" s="127">
        <v>25000</v>
      </c>
      <c r="T260" s="90">
        <f>+L260-O260-R260-S260</f>
        <v>45000</v>
      </c>
    </row>
    <row r="261" spans="1:25" s="12" customFormat="1" ht="12.75" hidden="1" customHeight="1" x14ac:dyDescent="0.25">
      <c r="A261" s="149" t="s">
        <v>56</v>
      </c>
      <c r="B261" s="149" t="s">
        <v>62</v>
      </c>
      <c r="C261" s="108"/>
      <c r="D261" s="149"/>
      <c r="E261" s="149"/>
      <c r="F261" s="149"/>
      <c r="G261" s="149" t="s">
        <v>106</v>
      </c>
      <c r="H261" s="227" t="s">
        <v>200</v>
      </c>
      <c r="I261" s="125" t="s">
        <v>201</v>
      </c>
      <c r="J261" s="179" t="s">
        <v>649</v>
      </c>
      <c r="K261" s="149"/>
      <c r="L261" s="108">
        <v>65000</v>
      </c>
      <c r="M261" s="149"/>
      <c r="N261" s="149"/>
      <c r="O261" s="108">
        <v>55630</v>
      </c>
      <c r="P261" s="149"/>
      <c r="Q261" s="149"/>
      <c r="R261" s="108">
        <f>+L261-O261</f>
        <v>9370</v>
      </c>
      <c r="S261" s="108"/>
      <c r="T261" s="108"/>
    </row>
    <row r="262" spans="1:25" s="12" customFormat="1" ht="12.75" hidden="1" customHeight="1" x14ac:dyDescent="0.25">
      <c r="A262" s="149" t="s">
        <v>61</v>
      </c>
      <c r="B262" s="149" t="s">
        <v>62</v>
      </c>
      <c r="C262" s="108"/>
      <c r="D262" s="149"/>
      <c r="E262" s="149"/>
      <c r="F262" s="149"/>
      <c r="G262" s="236" t="s">
        <v>202</v>
      </c>
      <c r="H262" s="237" t="s">
        <v>203</v>
      </c>
      <c r="I262" s="238" t="s">
        <v>204</v>
      </c>
      <c r="J262" s="150" t="s">
        <v>922</v>
      </c>
      <c r="K262" s="151"/>
      <c r="L262" s="129">
        <v>56500</v>
      </c>
      <c r="M262" s="152"/>
      <c r="N262" s="152"/>
      <c r="O262" s="129">
        <v>39100</v>
      </c>
      <c r="P262" s="153"/>
      <c r="Q262" s="153"/>
      <c r="R262" s="198">
        <f>+L262-O262</f>
        <v>17400</v>
      </c>
      <c r="S262" s="198"/>
      <c r="T262" s="90"/>
    </row>
    <row r="263" spans="1:25" s="12" customFormat="1" ht="12.75" hidden="1" customHeight="1" x14ac:dyDescent="0.25">
      <c r="A263" s="12" t="s">
        <v>61</v>
      </c>
      <c r="C263" s="108"/>
      <c r="D263" s="411"/>
      <c r="E263" s="411"/>
      <c r="F263" s="411"/>
      <c r="G263" s="12" t="s">
        <v>126</v>
      </c>
      <c r="H263" s="231" t="s">
        <v>205</v>
      </c>
      <c r="I263" s="12" t="s">
        <v>206</v>
      </c>
      <c r="J263" s="109" t="s">
        <v>924</v>
      </c>
      <c r="K263" s="232"/>
      <c r="L263" s="90">
        <v>98620</v>
      </c>
      <c r="M263" s="187"/>
      <c r="N263" s="233"/>
      <c r="O263" s="234">
        <v>98618</v>
      </c>
      <c r="P263" s="187"/>
      <c r="Q263" s="187"/>
      <c r="R263" s="235">
        <v>2</v>
      </c>
      <c r="S263" s="234"/>
      <c r="T263" s="90"/>
      <c r="U263" s="187"/>
      <c r="V263" s="187"/>
      <c r="W263" s="187"/>
      <c r="X263" s="187"/>
      <c r="Y263" s="187"/>
    </row>
    <row r="264" spans="1:25" s="12" customFormat="1" ht="13.5" hidden="1" customHeight="1" x14ac:dyDescent="0.25">
      <c r="A264" s="12" t="s">
        <v>61</v>
      </c>
      <c r="C264" s="108"/>
      <c r="G264" s="12" t="s">
        <v>106</v>
      </c>
      <c r="H264" s="231" t="s">
        <v>639</v>
      </c>
      <c r="I264" s="179" t="s">
        <v>211</v>
      </c>
      <c r="J264" s="180" t="s">
        <v>1377</v>
      </c>
      <c r="K264" s="90"/>
      <c r="L264" s="90">
        <v>50000</v>
      </c>
      <c r="O264" s="127">
        <v>8645</v>
      </c>
      <c r="R264" s="127">
        <v>30000</v>
      </c>
      <c r="S264" s="106">
        <f>+L264-O264-R264</f>
        <v>11355</v>
      </c>
      <c r="T264" s="90"/>
    </row>
    <row r="265" spans="1:25" s="12" customFormat="1" ht="15.75" hidden="1" customHeight="1" x14ac:dyDescent="0.25">
      <c r="A265" s="12" t="s">
        <v>61</v>
      </c>
      <c r="C265" s="108"/>
      <c r="G265" s="12" t="s">
        <v>106</v>
      </c>
      <c r="H265" s="231" t="s">
        <v>210</v>
      </c>
      <c r="I265" s="12" t="s">
        <v>211</v>
      </c>
      <c r="J265" s="109" t="s">
        <v>649</v>
      </c>
      <c r="K265" s="232"/>
      <c r="L265" s="90">
        <v>50000</v>
      </c>
      <c r="M265" s="187"/>
      <c r="N265" s="233"/>
      <c r="O265" s="234">
        <v>17695</v>
      </c>
      <c r="P265" s="187"/>
      <c r="Q265" s="233"/>
      <c r="R265" s="235">
        <f>+L265-O265</f>
        <v>32305</v>
      </c>
      <c r="S265" s="235"/>
      <c r="T265" s="90"/>
    </row>
    <row r="266" spans="1:25" s="12" customFormat="1" ht="15" hidden="1" customHeight="1" x14ac:dyDescent="0.25">
      <c r="A266" s="12" t="s">
        <v>56</v>
      </c>
      <c r="B266" s="12" t="s">
        <v>48</v>
      </c>
      <c r="C266" s="108"/>
      <c r="G266" s="12" t="s">
        <v>212</v>
      </c>
      <c r="H266" s="231" t="s">
        <v>213</v>
      </c>
      <c r="I266" s="12" t="s">
        <v>214</v>
      </c>
      <c r="J266" s="109" t="s">
        <v>2000</v>
      </c>
      <c r="L266" s="108">
        <v>37880</v>
      </c>
      <c r="O266" s="127">
        <v>37878</v>
      </c>
      <c r="R266" s="127">
        <f>+L266-O266</f>
        <v>2</v>
      </c>
      <c r="S266" s="127"/>
      <c r="T266" s="90"/>
      <c r="U266" s="187"/>
      <c r="V266" s="187"/>
      <c r="W266" s="187"/>
      <c r="X266" s="187"/>
      <c r="Y266" s="187"/>
    </row>
    <row r="267" spans="1:25" s="12" customFormat="1" ht="17.25" hidden="1" customHeight="1" x14ac:dyDescent="0.25">
      <c r="A267" s="12" t="s">
        <v>61</v>
      </c>
      <c r="C267" s="108"/>
      <c r="G267" s="12" t="s">
        <v>106</v>
      </c>
      <c r="H267" s="231" t="s">
        <v>536</v>
      </c>
      <c r="I267" s="179" t="s">
        <v>1022</v>
      </c>
      <c r="J267" s="180" t="s">
        <v>1997</v>
      </c>
      <c r="K267" s="90"/>
      <c r="L267" s="90">
        <v>80000</v>
      </c>
      <c r="O267" s="127"/>
      <c r="R267" s="127">
        <v>25000</v>
      </c>
      <c r="S267" s="127">
        <v>15000</v>
      </c>
      <c r="T267" s="90">
        <f>+L267-O267-R267-S267</f>
        <v>40000</v>
      </c>
    </row>
    <row r="268" spans="1:25" s="12" customFormat="1" hidden="1" x14ac:dyDescent="0.25">
      <c r="A268" s="12" t="s">
        <v>61</v>
      </c>
      <c r="C268" s="108"/>
      <c r="G268" s="12" t="s">
        <v>126</v>
      </c>
      <c r="H268" s="231" t="s">
        <v>273</v>
      </c>
      <c r="I268" s="179" t="s">
        <v>1111</v>
      </c>
      <c r="J268" s="180" t="s">
        <v>1998</v>
      </c>
      <c r="K268" s="90"/>
      <c r="L268" s="90">
        <v>60000</v>
      </c>
      <c r="O268" s="127"/>
      <c r="R268" s="127">
        <v>10000</v>
      </c>
      <c r="S268" s="127">
        <v>15000</v>
      </c>
      <c r="T268" s="106">
        <f>+L268-O268-R268-S268</f>
        <v>35000</v>
      </c>
    </row>
    <row r="269" spans="1:25" s="12" customFormat="1" hidden="1" x14ac:dyDescent="0.25">
      <c r="A269" s="12" t="s">
        <v>61</v>
      </c>
      <c r="B269" s="12" t="s">
        <v>48</v>
      </c>
      <c r="C269" s="108"/>
      <c r="G269" s="139" t="s">
        <v>106</v>
      </c>
      <c r="H269" s="165" t="s">
        <v>1843</v>
      </c>
      <c r="I269" s="139" t="s">
        <v>1941</v>
      </c>
      <c r="J269" s="202" t="s">
        <v>1704</v>
      </c>
      <c r="K269" s="90"/>
      <c r="L269" s="144">
        <v>60000</v>
      </c>
      <c r="O269" s="127"/>
      <c r="R269" s="145">
        <v>8000</v>
      </c>
      <c r="S269" s="145">
        <v>25000</v>
      </c>
      <c r="T269" s="147">
        <f t="shared" ref="T269:T270" si="14">+L269-R269-S269</f>
        <v>27000</v>
      </c>
    </row>
    <row r="270" spans="1:25" s="139" customFormat="1" hidden="1" x14ac:dyDescent="0.25">
      <c r="A270" s="12" t="s">
        <v>61</v>
      </c>
      <c r="C270" s="140"/>
      <c r="G270" s="139" t="s">
        <v>106</v>
      </c>
      <c r="H270" s="165" t="s">
        <v>226</v>
      </c>
      <c r="I270" s="139" t="s">
        <v>1721</v>
      </c>
      <c r="J270" s="202" t="s">
        <v>1704</v>
      </c>
      <c r="K270" s="144"/>
      <c r="L270" s="144">
        <v>80000</v>
      </c>
      <c r="O270" s="145"/>
      <c r="R270" s="145">
        <v>10000</v>
      </c>
      <c r="S270" s="145">
        <v>35000</v>
      </c>
      <c r="T270" s="147">
        <f t="shared" si="14"/>
        <v>35000</v>
      </c>
    </row>
    <row r="271" spans="1:25" s="12" customFormat="1" hidden="1" x14ac:dyDescent="0.25">
      <c r="A271" s="12" t="s">
        <v>61</v>
      </c>
      <c r="B271" s="12" t="s">
        <v>48</v>
      </c>
      <c r="C271" s="108"/>
      <c r="G271" s="139" t="s">
        <v>106</v>
      </c>
      <c r="H271" s="165" t="s">
        <v>2380</v>
      </c>
      <c r="I271" s="139" t="s">
        <v>1941</v>
      </c>
      <c r="J271" s="202" t="s">
        <v>1704</v>
      </c>
      <c r="K271" s="90"/>
      <c r="L271" s="144">
        <v>60000</v>
      </c>
      <c r="O271" s="127"/>
      <c r="R271" s="145">
        <v>8000</v>
      </c>
      <c r="S271" s="145">
        <v>25000</v>
      </c>
      <c r="T271" s="147">
        <f t="shared" ref="T271" si="15">+L271-R271-S271</f>
        <v>27000</v>
      </c>
    </row>
    <row r="272" spans="1:25" s="139" customFormat="1" hidden="1" x14ac:dyDescent="0.25">
      <c r="C272" s="140"/>
      <c r="J272" s="204"/>
      <c r="K272" s="205"/>
      <c r="L272" s="144"/>
      <c r="M272" s="206"/>
      <c r="N272" s="207"/>
      <c r="O272" s="208"/>
      <c r="P272" s="206"/>
      <c r="Q272" s="207"/>
      <c r="R272" s="209"/>
      <c r="S272" s="209"/>
      <c r="T272" s="144"/>
    </row>
    <row r="273" spans="1:29" s="12" customFormat="1" hidden="1" x14ac:dyDescent="0.25">
      <c r="A273" s="139"/>
      <c r="C273" s="108"/>
      <c r="G273" s="139"/>
      <c r="H273" s="139"/>
      <c r="I273" s="139"/>
      <c r="J273" s="109"/>
      <c r="K273" s="232"/>
      <c r="L273" s="90"/>
      <c r="M273" s="187"/>
      <c r="N273" s="233"/>
      <c r="O273" s="234"/>
      <c r="P273" s="187"/>
      <c r="Q273" s="233"/>
      <c r="R273" s="209">
        <f>+R239+R261+R262</f>
        <v>61770</v>
      </c>
      <c r="S273" s="209" t="s">
        <v>62</v>
      </c>
      <c r="T273" s="90"/>
    </row>
    <row r="274" spans="1:29" s="12" customFormat="1" hidden="1" x14ac:dyDescent="0.25">
      <c r="A274" s="139"/>
      <c r="C274" s="108"/>
      <c r="G274" s="139"/>
      <c r="H274" s="139"/>
      <c r="I274" s="139"/>
      <c r="J274" s="109"/>
      <c r="K274" s="232"/>
      <c r="L274" s="90"/>
      <c r="M274" s="187"/>
      <c r="N274" s="233"/>
      <c r="O274" s="234"/>
      <c r="P274" s="187"/>
      <c r="Q274" s="233"/>
      <c r="R274" s="209">
        <f>+R237</f>
        <v>10000</v>
      </c>
      <c r="S274" s="209" t="s">
        <v>142</v>
      </c>
      <c r="T274" s="90"/>
    </row>
    <row r="275" spans="1:29" s="12" customFormat="1" ht="12.75" hidden="1" customHeight="1" x14ac:dyDescent="0.3">
      <c r="A275" s="239"/>
      <c r="B275" s="239"/>
      <c r="C275" s="240"/>
      <c r="D275" s="239"/>
      <c r="E275" s="239"/>
      <c r="F275" s="239"/>
      <c r="G275" s="166"/>
      <c r="H275" s="166"/>
      <c r="I275" s="139"/>
      <c r="J275" s="241"/>
      <c r="K275" s="242"/>
      <c r="L275" s="243"/>
      <c r="M275" s="244"/>
      <c r="N275" s="245"/>
      <c r="O275" s="246"/>
      <c r="P275" s="244"/>
      <c r="Q275" s="244"/>
      <c r="R275" s="247">
        <f>++R244</f>
        <v>31000</v>
      </c>
      <c r="S275" s="248" t="s">
        <v>58</v>
      </c>
      <c r="T275" s="246"/>
      <c r="U275" s="187"/>
      <c r="V275" s="187"/>
      <c r="W275" s="187"/>
      <c r="X275" s="187"/>
      <c r="Y275" s="187"/>
    </row>
    <row r="276" spans="1:29" s="12" customFormat="1" ht="12.75" hidden="1" customHeight="1" x14ac:dyDescent="0.3">
      <c r="A276" s="239"/>
      <c r="B276" s="239"/>
      <c r="C276" s="240"/>
      <c r="D276" s="239"/>
      <c r="E276" s="239"/>
      <c r="F276" s="239"/>
      <c r="G276" s="166"/>
      <c r="H276" s="166"/>
      <c r="I276" s="139"/>
      <c r="J276" s="241"/>
      <c r="K276" s="242"/>
      <c r="L276" s="243"/>
      <c r="M276" s="244"/>
      <c r="N276" s="245"/>
      <c r="O276" s="246"/>
      <c r="P276" s="244"/>
      <c r="Q276" s="244"/>
      <c r="R276" s="247">
        <f>+R260+R266+R269+R271</f>
        <v>26002</v>
      </c>
      <c r="S276" s="248" t="s">
        <v>48</v>
      </c>
      <c r="T276" s="246"/>
      <c r="U276" s="187"/>
      <c r="V276" s="187"/>
      <c r="W276" s="187"/>
      <c r="X276" s="187"/>
      <c r="Y276" s="187"/>
    </row>
    <row r="277" spans="1:29" s="149" customFormat="1" ht="45.75" hidden="1" customHeight="1" x14ac:dyDescent="0.25">
      <c r="A277" s="227"/>
      <c r="B277" s="56"/>
      <c r="C277" s="112" t="s">
        <v>53</v>
      </c>
      <c r="F277" s="57" t="s">
        <v>216</v>
      </c>
      <c r="G277" s="57" t="s">
        <v>217</v>
      </c>
      <c r="H277" s="57" t="s">
        <v>51</v>
      </c>
      <c r="I277" s="228" t="s">
        <v>2483</v>
      </c>
      <c r="J277" s="58" t="s">
        <v>1724</v>
      </c>
      <c r="K277" s="57"/>
      <c r="L277" s="60">
        <f>SUM(L281:L338)</f>
        <v>8127305</v>
      </c>
      <c r="M277" s="60"/>
      <c r="N277" s="60"/>
      <c r="O277" s="60">
        <f>SUM(O281:O338)</f>
        <v>1798768</v>
      </c>
      <c r="P277" s="60"/>
      <c r="Q277" s="60"/>
      <c r="R277" s="60">
        <f>SUM(R281:R338)-R279-R280</f>
        <v>1603243</v>
      </c>
      <c r="S277" s="60">
        <f>SUM(S281:S338)-S279-S280</f>
        <v>2024414</v>
      </c>
      <c r="T277" s="60">
        <f>SUM(T281:T338)-T279-T280</f>
        <v>2412886</v>
      </c>
      <c r="U277" s="188"/>
      <c r="V277" s="188"/>
      <c r="W277" s="188"/>
      <c r="X277" s="188"/>
      <c r="Y277" s="188"/>
    </row>
    <row r="278" spans="1:29" s="12" customFormat="1" ht="12.75" hidden="1" customHeight="1" x14ac:dyDescent="0.25">
      <c r="A278" s="1"/>
      <c r="B278" s="1"/>
      <c r="C278" s="2">
        <v>11</v>
      </c>
      <c r="F278" s="63"/>
      <c r="G278" s="63"/>
      <c r="H278" s="63"/>
      <c r="I278" s="63"/>
      <c r="J278" s="64"/>
      <c r="K278" s="63"/>
      <c r="L278" s="119"/>
      <c r="M278" s="63"/>
      <c r="N278" s="63"/>
      <c r="O278" s="249"/>
      <c r="P278" s="66"/>
      <c r="Q278" s="66"/>
      <c r="R278" s="119"/>
      <c r="S278" s="119"/>
      <c r="T278" s="119"/>
    </row>
    <row r="279" spans="1:29" s="12" customFormat="1" ht="12.75" hidden="1" customHeight="1" x14ac:dyDescent="0.25">
      <c r="A279" s="1"/>
      <c r="B279" s="1"/>
      <c r="C279" s="2">
        <v>22</v>
      </c>
      <c r="F279" s="68"/>
      <c r="G279" s="68"/>
      <c r="H279" s="68"/>
      <c r="I279" s="68"/>
      <c r="J279" s="69"/>
      <c r="K279" s="68"/>
      <c r="L279" s="70"/>
      <c r="M279" s="68"/>
      <c r="N279" s="68"/>
      <c r="O279" s="71"/>
      <c r="P279" s="68"/>
      <c r="Q279" s="68"/>
      <c r="R279" s="122">
        <f>+R291</f>
        <v>15000</v>
      </c>
      <c r="S279" s="122">
        <f>S291</f>
        <v>30000</v>
      </c>
      <c r="T279" s="122">
        <f>T291</f>
        <v>0</v>
      </c>
    </row>
    <row r="280" spans="1:29" s="12" customFormat="1" ht="12.75" hidden="1" customHeight="1" x14ac:dyDescent="0.25">
      <c r="A280" s="1"/>
      <c r="B280" s="1"/>
      <c r="C280" s="2">
        <v>33</v>
      </c>
      <c r="F280" s="250"/>
      <c r="G280" s="250"/>
      <c r="H280" s="250"/>
      <c r="I280" s="250"/>
      <c r="J280" s="251"/>
      <c r="K280" s="250"/>
      <c r="L280" s="252"/>
      <c r="M280" s="250"/>
      <c r="N280" s="250"/>
      <c r="O280" s="253"/>
      <c r="P280" s="250"/>
      <c r="Q280" s="250"/>
      <c r="R280" s="254">
        <f>++R300+R315</f>
        <v>80000</v>
      </c>
      <c r="S280" s="254">
        <f t="shared" ref="S280:T280" si="16">++S300+S315</f>
        <v>80000</v>
      </c>
      <c r="T280" s="254">
        <f t="shared" si="16"/>
        <v>82994</v>
      </c>
    </row>
    <row r="281" spans="1:29" s="12" customFormat="1" ht="17.25" hidden="1" customHeight="1" x14ac:dyDescent="0.3">
      <c r="A281" s="12" t="s">
        <v>61</v>
      </c>
      <c r="B281" s="12" t="s">
        <v>58</v>
      </c>
      <c r="F281" s="75"/>
      <c r="G281" s="12" t="s">
        <v>176</v>
      </c>
      <c r="H281" s="12" t="s">
        <v>177</v>
      </c>
      <c r="I281" s="12" t="s">
        <v>1512</v>
      </c>
      <c r="J281" s="109" t="s">
        <v>1996</v>
      </c>
      <c r="K281" s="232"/>
      <c r="L281" s="90">
        <v>102000</v>
      </c>
      <c r="M281" s="187"/>
      <c r="N281" s="233"/>
      <c r="O281" s="234"/>
      <c r="P281" s="187"/>
      <c r="Q281" s="187"/>
      <c r="R281" s="255">
        <v>25000</v>
      </c>
      <c r="S281" s="234">
        <v>20000</v>
      </c>
      <c r="T281" s="90">
        <f>+L281-O281-R281-S281</f>
        <v>57000</v>
      </c>
    </row>
    <row r="282" spans="1:29" s="178" customFormat="1" ht="21" hidden="1" customHeight="1" x14ac:dyDescent="0.25">
      <c r="A282" s="178" t="s">
        <v>61</v>
      </c>
      <c r="C282" s="413"/>
      <c r="D282" s="413"/>
      <c r="E282" s="413"/>
      <c r="F282" s="413"/>
      <c r="G282" s="178" t="s">
        <v>106</v>
      </c>
      <c r="H282" s="178" t="s">
        <v>367</v>
      </c>
      <c r="I282" s="256" t="s">
        <v>1072</v>
      </c>
      <c r="J282" s="180" t="s">
        <v>1998</v>
      </c>
      <c r="K282" s="257"/>
      <c r="L282" s="257">
        <v>180000</v>
      </c>
      <c r="M282" s="258"/>
      <c r="N282" s="259"/>
      <c r="O282" s="234"/>
      <c r="P282" s="258"/>
      <c r="Q282" s="258"/>
      <c r="R282" s="255">
        <v>35000</v>
      </c>
      <c r="S282" s="235">
        <v>35000</v>
      </c>
      <c r="T282" s="106">
        <f>+L282-O282-R282-S282</f>
        <v>110000</v>
      </c>
      <c r="U282" s="258"/>
      <c r="V282" s="258"/>
      <c r="W282" s="258"/>
      <c r="X282" s="258"/>
      <c r="Y282" s="258"/>
    </row>
    <row r="283" spans="1:29" s="188" customFormat="1" ht="12.75" hidden="1" customHeight="1" x14ac:dyDescent="0.3">
      <c r="A283" s="12" t="s">
        <v>61</v>
      </c>
      <c r="B283" s="12"/>
      <c r="C283" s="108"/>
      <c r="D283" s="12"/>
      <c r="E283" s="12"/>
      <c r="F283" s="75"/>
      <c r="G283" s="12" t="s">
        <v>106</v>
      </c>
      <c r="H283" s="12" t="s">
        <v>720</v>
      </c>
      <c r="I283" s="12" t="s">
        <v>1077</v>
      </c>
      <c r="J283" s="109" t="s">
        <v>1997</v>
      </c>
      <c r="K283" s="12"/>
      <c r="L283" s="90">
        <v>108000</v>
      </c>
      <c r="M283" s="12"/>
      <c r="N283" s="12"/>
      <c r="O283" s="106"/>
      <c r="P283" s="12"/>
      <c r="Q283" s="12"/>
      <c r="R283" s="255">
        <v>25000</v>
      </c>
      <c r="S283" s="106">
        <v>25000</v>
      </c>
      <c r="T283" s="90">
        <f>+L283-R283-S283</f>
        <v>58000</v>
      </c>
      <c r="U283" s="260"/>
      <c r="V283" s="260"/>
      <c r="W283" s="260"/>
      <c r="X283" s="261"/>
      <c r="Y283" s="193"/>
      <c r="Z283" s="193"/>
      <c r="AA283" s="149"/>
      <c r="AC283" s="186"/>
    </row>
    <row r="284" spans="1:29" s="12" customFormat="1" ht="12.75" hidden="1" customHeight="1" x14ac:dyDescent="0.3">
      <c r="A284" s="12" t="s">
        <v>61</v>
      </c>
      <c r="C284" s="108"/>
      <c r="F284" s="75"/>
      <c r="G284" s="12" t="s">
        <v>106</v>
      </c>
      <c r="H284" s="12" t="s">
        <v>386</v>
      </c>
      <c r="I284" s="183" t="s">
        <v>1528</v>
      </c>
      <c r="J284" s="180" t="s">
        <v>1376</v>
      </c>
      <c r="K284" s="257"/>
      <c r="L284" s="257">
        <v>99592</v>
      </c>
      <c r="M284" s="187"/>
      <c r="N284" s="233"/>
      <c r="O284" s="234">
        <v>15292</v>
      </c>
      <c r="P284" s="187"/>
      <c r="Q284" s="187"/>
      <c r="R284" s="255">
        <v>50000</v>
      </c>
      <c r="S284" s="235">
        <f>+L284-O284-R284</f>
        <v>34300</v>
      </c>
      <c r="T284" s="90"/>
    </row>
    <row r="285" spans="1:29" s="149" customFormat="1" ht="17.25" hidden="1" customHeight="1" x14ac:dyDescent="0.25">
      <c r="A285" s="149" t="s">
        <v>61</v>
      </c>
      <c r="B285" s="149" t="s">
        <v>48</v>
      </c>
      <c r="F285" s="123"/>
      <c r="G285" s="149" t="s">
        <v>1566</v>
      </c>
      <c r="H285" s="149" t="s">
        <v>379</v>
      </c>
      <c r="I285" s="149" t="s">
        <v>1567</v>
      </c>
      <c r="J285" s="179" t="s">
        <v>1996</v>
      </c>
      <c r="K285" s="262"/>
      <c r="L285" s="90">
        <v>100000</v>
      </c>
      <c r="M285" s="188"/>
      <c r="N285" s="194"/>
      <c r="O285" s="189"/>
      <c r="P285" s="188"/>
      <c r="Q285" s="188"/>
      <c r="R285" s="263">
        <v>25000</v>
      </c>
      <c r="S285" s="189">
        <v>40000</v>
      </c>
      <c r="T285" s="90">
        <f>+L285-O285-R285-S285</f>
        <v>35000</v>
      </c>
    </row>
    <row r="286" spans="1:29" s="12" customFormat="1" ht="12.75" hidden="1" customHeight="1" x14ac:dyDescent="0.3">
      <c r="A286" s="12" t="s">
        <v>56</v>
      </c>
      <c r="B286" s="12" t="s">
        <v>58</v>
      </c>
      <c r="C286" s="108"/>
      <c r="F286" s="75"/>
      <c r="G286" s="12" t="s">
        <v>126</v>
      </c>
      <c r="H286" s="12" t="s">
        <v>227</v>
      </c>
      <c r="I286" s="12" t="s">
        <v>228</v>
      </c>
      <c r="J286" s="109" t="s">
        <v>1379</v>
      </c>
      <c r="K286" s="232"/>
      <c r="L286" s="90">
        <v>73602</v>
      </c>
      <c r="M286" s="187"/>
      <c r="N286" s="233"/>
      <c r="O286" s="234">
        <v>21829</v>
      </c>
      <c r="P286" s="187"/>
      <c r="Q286" s="187"/>
      <c r="R286" s="255">
        <v>40000</v>
      </c>
      <c r="S286" s="235">
        <f>+L286-O286-R286</f>
        <v>11773</v>
      </c>
      <c r="T286" s="234"/>
    </row>
    <row r="287" spans="1:29" s="188" customFormat="1" ht="12.75" hidden="1" customHeight="1" x14ac:dyDescent="0.25">
      <c r="A287" s="418" t="s">
        <v>1980</v>
      </c>
      <c r="B287" s="418"/>
      <c r="C287" s="418"/>
      <c r="D287" s="418"/>
      <c r="E287" s="418"/>
      <c r="F287" s="418"/>
      <c r="G287" s="12" t="s">
        <v>106</v>
      </c>
      <c r="H287" s="12" t="s">
        <v>288</v>
      </c>
      <c r="I287" s="12" t="s">
        <v>1078</v>
      </c>
      <c r="J287" s="109" t="s">
        <v>1997</v>
      </c>
      <c r="K287" s="12"/>
      <c r="L287" s="90">
        <v>144000</v>
      </c>
      <c r="M287" s="12"/>
      <c r="N287" s="12"/>
      <c r="O287" s="106"/>
      <c r="P287" s="12"/>
      <c r="Q287" s="12"/>
      <c r="R287" s="255">
        <v>35000</v>
      </c>
      <c r="S287" s="106">
        <v>50000</v>
      </c>
      <c r="T287" s="90">
        <f>+L287-R287-S287</f>
        <v>59000</v>
      </c>
      <c r="U287" s="260"/>
      <c r="V287" s="260"/>
      <c r="W287" s="260"/>
      <c r="X287" s="261"/>
      <c r="Y287" s="193"/>
      <c r="Z287" s="193"/>
      <c r="AA287" s="149"/>
      <c r="AC287" s="186"/>
    </row>
    <row r="288" spans="1:29" s="188" customFormat="1" ht="12.75" hidden="1" customHeight="1" x14ac:dyDescent="0.3">
      <c r="A288" s="12" t="s">
        <v>61</v>
      </c>
      <c r="B288" s="12"/>
      <c r="C288" s="108"/>
      <c r="D288" s="12"/>
      <c r="E288" s="12"/>
      <c r="F288" s="75"/>
      <c r="G288" s="12" t="s">
        <v>106</v>
      </c>
      <c r="H288" s="12" t="s">
        <v>392</v>
      </c>
      <c r="I288" s="12" t="s">
        <v>1523</v>
      </c>
      <c r="J288" s="109" t="s">
        <v>1997</v>
      </c>
      <c r="K288" s="12"/>
      <c r="L288" s="90">
        <v>120000</v>
      </c>
      <c r="M288" s="12"/>
      <c r="N288" s="12"/>
      <c r="O288" s="106"/>
      <c r="P288" s="12"/>
      <c r="Q288" s="12"/>
      <c r="R288" s="255">
        <v>25000</v>
      </c>
      <c r="S288" s="106">
        <v>50000</v>
      </c>
      <c r="T288" s="90">
        <f>+L288-R288-S288</f>
        <v>45000</v>
      </c>
      <c r="U288" s="260"/>
      <c r="V288" s="260"/>
      <c r="W288" s="260"/>
      <c r="X288" s="261"/>
      <c r="Y288" s="193"/>
      <c r="Z288" s="193"/>
      <c r="AA288" s="149"/>
      <c r="AC288" s="186"/>
    </row>
    <row r="289" spans="1:88" s="12" customFormat="1" ht="20.25" hidden="1" customHeight="1" x14ac:dyDescent="0.3">
      <c r="A289" s="12" t="s">
        <v>61</v>
      </c>
      <c r="C289" s="108"/>
      <c r="F289" s="75"/>
      <c r="G289" s="12" t="s">
        <v>106</v>
      </c>
      <c r="H289" s="12" t="s">
        <v>180</v>
      </c>
      <c r="I289" s="183" t="s">
        <v>1031</v>
      </c>
      <c r="J289" s="180" t="s">
        <v>1998</v>
      </c>
      <c r="K289" s="257"/>
      <c r="L289" s="257">
        <v>220000</v>
      </c>
      <c r="M289" s="187"/>
      <c r="N289" s="233"/>
      <c r="O289" s="234"/>
      <c r="P289" s="187"/>
      <c r="Q289" s="187"/>
      <c r="R289" s="255">
        <v>25000</v>
      </c>
      <c r="S289" s="234">
        <v>85000</v>
      </c>
      <c r="T289" s="235">
        <f>+L289-O289-R289-S289</f>
        <v>110000</v>
      </c>
    </row>
    <row r="290" spans="1:88" s="12" customFormat="1" ht="18.75" hidden="1" customHeight="1" x14ac:dyDescent="0.3">
      <c r="A290" s="12" t="s">
        <v>61</v>
      </c>
      <c r="C290" s="108"/>
      <c r="F290" s="75"/>
      <c r="G290" s="12" t="s">
        <v>1127</v>
      </c>
      <c r="H290" s="12" t="s">
        <v>1126</v>
      </c>
      <c r="I290" s="12" t="s">
        <v>1135</v>
      </c>
      <c r="J290" s="180" t="s">
        <v>1376</v>
      </c>
      <c r="K290" s="257"/>
      <c r="L290" s="257">
        <v>371405</v>
      </c>
      <c r="M290" s="187"/>
      <c r="N290" s="233"/>
      <c r="O290" s="234">
        <v>50260</v>
      </c>
      <c r="P290" s="187"/>
      <c r="Q290" s="187"/>
      <c r="R290" s="255">
        <v>100000</v>
      </c>
      <c r="S290" s="235">
        <f>+L290-O290-R290-R291-S291</f>
        <v>176145</v>
      </c>
      <c r="T290" s="235"/>
    </row>
    <row r="291" spans="1:88" s="12" customFormat="1" ht="18" hidden="1" customHeight="1" x14ac:dyDescent="0.3">
      <c r="C291" s="108"/>
      <c r="F291" s="75"/>
      <c r="J291" s="180"/>
      <c r="K291" s="257"/>
      <c r="L291" s="257"/>
      <c r="M291" s="187"/>
      <c r="N291" s="233"/>
      <c r="O291" s="234"/>
      <c r="P291" s="187"/>
      <c r="Q291" s="187"/>
      <c r="R291" s="264">
        <v>15000</v>
      </c>
      <c r="S291" s="264">
        <v>30000</v>
      </c>
      <c r="T291" s="264"/>
    </row>
    <row r="292" spans="1:88" s="12" customFormat="1" ht="16.5" hidden="1" customHeight="1" x14ac:dyDescent="0.3">
      <c r="A292" s="12" t="s">
        <v>61</v>
      </c>
      <c r="B292" s="12" t="s">
        <v>48</v>
      </c>
      <c r="C292" s="108"/>
      <c r="D292" s="75"/>
      <c r="E292" s="75"/>
      <c r="F292" s="75"/>
      <c r="G292" s="12" t="s">
        <v>2398</v>
      </c>
      <c r="H292" s="12" t="s">
        <v>232</v>
      </c>
      <c r="I292" s="12" t="s">
        <v>2397</v>
      </c>
      <c r="J292" s="109" t="s">
        <v>1825</v>
      </c>
      <c r="L292" s="90">
        <v>512917</v>
      </c>
      <c r="O292" s="106">
        <v>382000</v>
      </c>
      <c r="R292" s="265">
        <v>50917</v>
      </c>
      <c r="S292" s="106">
        <v>50000</v>
      </c>
      <c r="T292" s="235">
        <f>+L292-O292-R292-S292</f>
        <v>30000</v>
      </c>
      <c r="V292" s="187"/>
      <c r="W292" s="187"/>
      <c r="X292" s="187"/>
      <c r="Y292" s="187"/>
    </row>
    <row r="293" spans="1:88" s="149" customFormat="1" ht="27.75" hidden="1" customHeight="1" x14ac:dyDescent="0.25">
      <c r="A293" s="149" t="s">
        <v>56</v>
      </c>
      <c r="C293" s="108"/>
      <c r="D293" s="123"/>
      <c r="E293" s="123"/>
      <c r="F293" s="123"/>
      <c r="G293" s="149" t="s">
        <v>106</v>
      </c>
      <c r="H293" s="149" t="s">
        <v>233</v>
      </c>
      <c r="I293" s="125" t="s">
        <v>234</v>
      </c>
      <c r="J293" s="179" t="s">
        <v>924</v>
      </c>
      <c r="K293" s="262"/>
      <c r="L293" s="90">
        <v>126000</v>
      </c>
      <c r="M293" s="188"/>
      <c r="N293" s="194"/>
      <c r="O293" s="189">
        <v>122000</v>
      </c>
      <c r="P293" s="188"/>
      <c r="Q293" s="188"/>
      <c r="R293" s="263">
        <f>+L293-O293</f>
        <v>4000</v>
      </c>
      <c r="S293" s="108"/>
      <c r="T293" s="90"/>
    </row>
    <row r="294" spans="1:88" s="12" customFormat="1" ht="12.75" hidden="1" customHeight="1" x14ac:dyDescent="0.3">
      <c r="A294" s="12" t="s">
        <v>61</v>
      </c>
      <c r="B294" s="12" t="s">
        <v>48</v>
      </c>
      <c r="C294" s="108"/>
      <c r="F294" s="75"/>
      <c r="G294" s="12" t="s">
        <v>132</v>
      </c>
      <c r="H294" s="12" t="s">
        <v>215</v>
      </c>
      <c r="I294" s="12" t="s">
        <v>1004</v>
      </c>
      <c r="J294" s="109" t="s">
        <v>1376</v>
      </c>
      <c r="L294" s="108">
        <v>80000</v>
      </c>
      <c r="O294" s="127">
        <v>10210</v>
      </c>
      <c r="R294" s="182">
        <v>50000</v>
      </c>
      <c r="S294" s="195">
        <f>+L294-O294-R294</f>
        <v>19790</v>
      </c>
      <c r="T294" s="90"/>
      <c r="U294" s="187"/>
      <c r="V294" s="187"/>
      <c r="W294" s="187"/>
      <c r="X294" s="187"/>
      <c r="Y294" s="187"/>
    </row>
    <row r="295" spans="1:88" s="12" customFormat="1" ht="12.75" hidden="1" customHeight="1" x14ac:dyDescent="0.3">
      <c r="A295" s="12" t="s">
        <v>61</v>
      </c>
      <c r="B295" s="12" t="s">
        <v>58</v>
      </c>
      <c r="D295" s="75"/>
      <c r="E295" s="75"/>
      <c r="F295" s="75"/>
      <c r="G295" s="12" t="s">
        <v>621</v>
      </c>
      <c r="H295" s="12" t="s">
        <v>436</v>
      </c>
      <c r="I295" s="183" t="s">
        <v>1112</v>
      </c>
      <c r="J295" s="180" t="s">
        <v>1998</v>
      </c>
      <c r="K295" s="257"/>
      <c r="L295" s="257">
        <v>108000</v>
      </c>
      <c r="O295" s="106"/>
      <c r="R295" s="263">
        <v>25000</v>
      </c>
      <c r="S295" s="106">
        <v>35000</v>
      </c>
      <c r="T295" s="90">
        <f>+L295-R295-S295</f>
        <v>48000</v>
      </c>
    </row>
    <row r="296" spans="1:88" s="12" customFormat="1" ht="12.75" hidden="1" customHeight="1" x14ac:dyDescent="0.3">
      <c r="A296" s="12" t="s">
        <v>61</v>
      </c>
      <c r="B296" s="12" t="s">
        <v>58</v>
      </c>
      <c r="D296" s="75"/>
      <c r="E296" s="75"/>
      <c r="F296" s="75"/>
      <c r="G296" s="12" t="s">
        <v>622</v>
      </c>
      <c r="H296" s="12" t="s">
        <v>436</v>
      </c>
      <c r="I296" s="183" t="s">
        <v>1112</v>
      </c>
      <c r="J296" s="180" t="s">
        <v>1998</v>
      </c>
      <c r="K296" s="257"/>
      <c r="L296" s="257">
        <v>108000</v>
      </c>
      <c r="O296" s="106"/>
      <c r="R296" s="263">
        <v>25000</v>
      </c>
      <c r="S296" s="106">
        <v>35000</v>
      </c>
      <c r="T296" s="90">
        <f>+L296-R296-S296</f>
        <v>48000</v>
      </c>
    </row>
    <row r="297" spans="1:88" s="12" customFormat="1" ht="12.75" hidden="1" customHeight="1" x14ac:dyDescent="0.3">
      <c r="A297" s="12" t="s">
        <v>61</v>
      </c>
      <c r="B297" s="12" t="s">
        <v>58</v>
      </c>
      <c r="F297" s="75"/>
      <c r="G297" s="12" t="s">
        <v>106</v>
      </c>
      <c r="H297" s="12" t="s">
        <v>291</v>
      </c>
      <c r="I297" s="12" t="s">
        <v>1629</v>
      </c>
      <c r="J297" s="109" t="s">
        <v>1996</v>
      </c>
      <c r="K297" s="232"/>
      <c r="L297" s="90">
        <v>160000</v>
      </c>
      <c r="O297" s="234"/>
      <c r="P297" s="187"/>
      <c r="Q297" s="187"/>
      <c r="R297" s="255">
        <v>25002</v>
      </c>
      <c r="S297" s="234">
        <v>35000</v>
      </c>
      <c r="T297" s="90">
        <f>+L297-R297-S297</f>
        <v>99998</v>
      </c>
    </row>
    <row r="298" spans="1:88" s="188" customFormat="1" ht="17.25" hidden="1" customHeight="1" x14ac:dyDescent="0.3">
      <c r="A298" s="12" t="s">
        <v>61</v>
      </c>
      <c r="B298" s="12" t="s">
        <v>62</v>
      </c>
      <c r="C298" s="108"/>
      <c r="D298" s="12"/>
      <c r="E298" s="12"/>
      <c r="F298" s="75"/>
      <c r="G298" s="12" t="s">
        <v>106</v>
      </c>
      <c r="H298" s="12" t="s">
        <v>275</v>
      </c>
      <c r="I298" s="12" t="s">
        <v>1535</v>
      </c>
      <c r="J298" s="109" t="s">
        <v>1376</v>
      </c>
      <c r="K298" s="12"/>
      <c r="L298" s="90">
        <v>138000</v>
      </c>
      <c r="M298" s="12"/>
      <c r="N298" s="12"/>
      <c r="O298" s="106">
        <v>16673</v>
      </c>
      <c r="P298" s="12"/>
      <c r="Q298" s="12"/>
      <c r="R298" s="255">
        <v>50000</v>
      </c>
      <c r="S298" s="106">
        <f>+L298-O298-R298</f>
        <v>71327</v>
      </c>
      <c r="T298" s="90"/>
      <c r="U298" s="260"/>
      <c r="V298" s="260"/>
      <c r="W298" s="260"/>
      <c r="X298" s="261"/>
      <c r="Y298" s="193"/>
      <c r="Z298" s="193"/>
      <c r="AA298" s="149"/>
      <c r="AC298" s="186"/>
    </row>
    <row r="299" spans="1:88" s="12" customFormat="1" ht="17.25" hidden="1" customHeight="1" x14ac:dyDescent="0.3">
      <c r="A299" s="12" t="s">
        <v>61</v>
      </c>
      <c r="C299" s="108"/>
      <c r="D299" s="75"/>
      <c r="E299" s="75"/>
      <c r="F299" s="75"/>
      <c r="G299" s="12" t="s">
        <v>106</v>
      </c>
      <c r="H299" s="12" t="s">
        <v>623</v>
      </c>
      <c r="I299" s="183" t="s">
        <v>1032</v>
      </c>
      <c r="J299" s="180" t="s">
        <v>1998</v>
      </c>
      <c r="K299" s="257"/>
      <c r="L299" s="257">
        <v>141000</v>
      </c>
      <c r="M299" s="187"/>
      <c r="N299" s="233"/>
      <c r="O299" s="234"/>
      <c r="P299" s="187"/>
      <c r="Q299" s="187"/>
      <c r="R299" s="263">
        <v>2</v>
      </c>
      <c r="S299" s="106">
        <v>2</v>
      </c>
      <c r="T299" s="90">
        <v>2</v>
      </c>
    </row>
    <row r="300" spans="1:88" s="231" customFormat="1" ht="17.25" hidden="1" customHeight="1" x14ac:dyDescent="0.3">
      <c r="A300" s="12"/>
      <c r="B300" s="12"/>
      <c r="C300" s="108"/>
      <c r="D300" s="75"/>
      <c r="E300" s="75"/>
      <c r="F300" s="75"/>
      <c r="G300" s="12"/>
      <c r="H300" s="12"/>
      <c r="I300" s="183"/>
      <c r="J300" s="180"/>
      <c r="K300" s="257"/>
      <c r="L300" s="257"/>
      <c r="M300" s="187"/>
      <c r="N300" s="233"/>
      <c r="O300" s="234"/>
      <c r="P300" s="187"/>
      <c r="Q300" s="187"/>
      <c r="R300" s="266">
        <v>40000</v>
      </c>
      <c r="S300" s="266">
        <v>40000</v>
      </c>
      <c r="T300" s="266">
        <f>+L299-R299-S299-T299-R300-S300</f>
        <v>60994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</row>
    <row r="301" spans="1:88" s="12" customFormat="1" ht="17.25" hidden="1" customHeight="1" x14ac:dyDescent="0.3">
      <c r="A301" s="12" t="s">
        <v>61</v>
      </c>
      <c r="C301" s="108"/>
      <c r="D301" s="75"/>
      <c r="E301" s="75"/>
      <c r="F301" s="75"/>
      <c r="G301" s="12" t="s">
        <v>106</v>
      </c>
      <c r="H301" s="12" t="s">
        <v>292</v>
      </c>
      <c r="I301" s="183" t="s">
        <v>1913</v>
      </c>
      <c r="J301" s="180" t="s">
        <v>1998</v>
      </c>
      <c r="K301" s="257"/>
      <c r="L301" s="257">
        <v>360000</v>
      </c>
      <c r="M301" s="187"/>
      <c r="N301" s="233"/>
      <c r="O301" s="234"/>
      <c r="P301" s="187"/>
      <c r="Q301" s="187"/>
      <c r="R301" s="263">
        <v>35000</v>
      </c>
      <c r="S301" s="90">
        <v>35000</v>
      </c>
      <c r="T301" s="90">
        <f>+L301-R301-S301</f>
        <v>290000</v>
      </c>
    </row>
    <row r="302" spans="1:88" s="188" customFormat="1" ht="12.75" hidden="1" customHeight="1" x14ac:dyDescent="0.3">
      <c r="A302" s="12" t="s">
        <v>61</v>
      </c>
      <c r="B302" s="12"/>
      <c r="C302" s="108"/>
      <c r="D302" s="267"/>
      <c r="E302" s="267"/>
      <c r="F302" s="267"/>
      <c r="G302" s="268" t="s">
        <v>247</v>
      </c>
      <c r="H302" s="268" t="s">
        <v>248</v>
      </c>
      <c r="I302" s="268" t="s">
        <v>249</v>
      </c>
      <c r="J302" s="109" t="s">
        <v>924</v>
      </c>
      <c r="K302" s="12"/>
      <c r="L302" s="90">
        <v>113029</v>
      </c>
      <c r="M302" s="12"/>
      <c r="N302" s="12"/>
      <c r="O302" s="127">
        <v>97540</v>
      </c>
      <c r="P302" s="12"/>
      <c r="Q302" s="12"/>
      <c r="R302" s="265">
        <f>+L302-O302</f>
        <v>15489</v>
      </c>
      <c r="S302" s="235"/>
      <c r="T302" s="90"/>
      <c r="U302" s="260"/>
      <c r="V302" s="260"/>
      <c r="W302" s="260"/>
      <c r="X302" s="261"/>
      <c r="Y302" s="193"/>
      <c r="Z302" s="193"/>
      <c r="AA302" s="149"/>
      <c r="AC302" s="186"/>
    </row>
    <row r="303" spans="1:88" s="188" customFormat="1" ht="12.75" hidden="1" customHeight="1" x14ac:dyDescent="0.3">
      <c r="A303" s="12" t="s">
        <v>61</v>
      </c>
      <c r="B303" s="12"/>
      <c r="C303" s="108"/>
      <c r="D303" s="75"/>
      <c r="E303" s="75"/>
      <c r="F303" s="75"/>
      <c r="G303" s="12" t="s">
        <v>106</v>
      </c>
      <c r="H303" s="12" t="s">
        <v>624</v>
      </c>
      <c r="I303" s="183" t="s">
        <v>1536</v>
      </c>
      <c r="J303" s="180" t="s">
        <v>1998</v>
      </c>
      <c r="K303" s="257"/>
      <c r="L303" s="257">
        <v>135564</v>
      </c>
      <c r="M303" s="12"/>
      <c r="N303" s="12"/>
      <c r="O303" s="106"/>
      <c r="P303" s="12"/>
      <c r="Q303" s="12"/>
      <c r="R303" s="182">
        <v>25000</v>
      </c>
      <c r="S303" s="106">
        <v>45000</v>
      </c>
      <c r="T303" s="235">
        <f t="shared" ref="T303:T313" si="17">+L303-R303-S303</f>
        <v>65564</v>
      </c>
      <c r="U303" s="193"/>
      <c r="V303" s="193"/>
      <c r="W303" s="193"/>
      <c r="X303" s="193"/>
      <c r="Y303" s="193"/>
      <c r="Z303" s="193"/>
      <c r="AA303" s="149"/>
      <c r="AC303" s="186"/>
    </row>
    <row r="304" spans="1:88" s="188" customFormat="1" ht="12.75" hidden="1" customHeight="1" x14ac:dyDescent="0.3">
      <c r="A304" s="12" t="s">
        <v>61</v>
      </c>
      <c r="B304" s="12"/>
      <c r="C304" s="108"/>
      <c r="D304" s="75"/>
      <c r="E304" s="75"/>
      <c r="F304" s="75"/>
      <c r="G304" s="12" t="s">
        <v>223</v>
      </c>
      <c r="H304" s="12" t="s">
        <v>625</v>
      </c>
      <c r="I304" s="183" t="s">
        <v>2001</v>
      </c>
      <c r="J304" s="180" t="s">
        <v>1998</v>
      </c>
      <c r="K304" s="257"/>
      <c r="L304" s="257">
        <v>185000</v>
      </c>
      <c r="M304" s="12"/>
      <c r="N304" s="12"/>
      <c r="O304" s="106"/>
      <c r="P304" s="12"/>
      <c r="Q304" s="12"/>
      <c r="R304" s="182">
        <v>25000</v>
      </c>
      <c r="S304" s="106">
        <v>75000</v>
      </c>
      <c r="T304" s="235">
        <f t="shared" si="17"/>
        <v>85000</v>
      </c>
      <c r="U304" s="193"/>
      <c r="V304" s="193"/>
      <c r="W304" s="193"/>
      <c r="X304" s="193"/>
      <c r="Y304" s="193"/>
      <c r="Z304" s="193"/>
      <c r="AA304" s="149"/>
      <c r="AC304" s="186"/>
    </row>
    <row r="305" spans="1:29" s="188" customFormat="1" ht="12.75" hidden="1" customHeight="1" x14ac:dyDescent="0.3">
      <c r="A305" s="12" t="s">
        <v>61</v>
      </c>
      <c r="B305" s="12"/>
      <c r="C305" s="108"/>
      <c r="D305" s="75"/>
      <c r="E305" s="75"/>
      <c r="F305" s="75"/>
      <c r="G305" s="149" t="s">
        <v>223</v>
      </c>
      <c r="H305" s="149" t="s">
        <v>240</v>
      </c>
      <c r="I305" s="125" t="s">
        <v>1537</v>
      </c>
      <c r="J305" s="203" t="s">
        <v>1998</v>
      </c>
      <c r="K305" s="269"/>
      <c r="L305" s="269">
        <v>86400</v>
      </c>
      <c r="M305" s="12"/>
      <c r="N305" s="12"/>
      <c r="O305" s="106"/>
      <c r="P305" s="12"/>
      <c r="Q305" s="12"/>
      <c r="R305" s="182">
        <v>25000</v>
      </c>
      <c r="S305" s="106">
        <v>25000</v>
      </c>
      <c r="T305" s="235">
        <f t="shared" si="17"/>
        <v>36400</v>
      </c>
      <c r="U305" s="193"/>
      <c r="V305" s="193"/>
      <c r="W305" s="193"/>
      <c r="X305" s="193"/>
      <c r="Y305" s="193"/>
      <c r="Z305" s="193"/>
      <c r="AA305" s="149"/>
      <c r="AC305" s="186"/>
    </row>
    <row r="306" spans="1:29" s="149" customFormat="1" ht="12.75" hidden="1" customHeight="1" x14ac:dyDescent="0.3">
      <c r="A306" s="12" t="s">
        <v>56</v>
      </c>
      <c r="B306" s="12"/>
      <c r="C306" s="108"/>
      <c r="D306" s="75"/>
      <c r="E306" s="75"/>
      <c r="F306" s="75"/>
      <c r="G306" s="12" t="s">
        <v>239</v>
      </c>
      <c r="H306" s="12" t="s">
        <v>240</v>
      </c>
      <c r="I306" s="12" t="s">
        <v>944</v>
      </c>
      <c r="J306" s="109" t="s">
        <v>2005</v>
      </c>
      <c r="K306" s="12"/>
      <c r="L306" s="90">
        <v>264869</v>
      </c>
      <c r="M306" s="12"/>
      <c r="N306" s="12"/>
      <c r="O306" s="127">
        <v>233676</v>
      </c>
      <c r="P306" s="12"/>
      <c r="Q306" s="12"/>
      <c r="R306" s="263">
        <f>+L306-O306</f>
        <v>31193</v>
      </c>
      <c r="S306" s="235"/>
      <c r="T306" s="90"/>
    </row>
    <row r="307" spans="1:29" s="149" customFormat="1" ht="21.75" hidden="1" customHeight="1" x14ac:dyDescent="0.25">
      <c r="A307" s="149" t="s">
        <v>61</v>
      </c>
      <c r="G307" s="149" t="s">
        <v>1633</v>
      </c>
      <c r="H307" s="149" t="s">
        <v>1632</v>
      </c>
      <c r="I307" s="149" t="s">
        <v>1629</v>
      </c>
      <c r="J307" s="179" t="s">
        <v>1996</v>
      </c>
      <c r="K307" s="262"/>
      <c r="L307" s="90">
        <v>160000</v>
      </c>
      <c r="M307" s="188"/>
      <c r="N307" s="194"/>
      <c r="O307" s="189"/>
      <c r="P307" s="188"/>
      <c r="Q307" s="188"/>
      <c r="R307" s="263">
        <v>25000</v>
      </c>
      <c r="S307" s="189">
        <v>50000</v>
      </c>
      <c r="T307" s="90">
        <f t="shared" si="17"/>
        <v>85000</v>
      </c>
    </row>
    <row r="308" spans="1:29" s="12" customFormat="1" ht="12.75" hidden="1" customHeight="1" x14ac:dyDescent="0.3">
      <c r="A308" s="12" t="s">
        <v>56</v>
      </c>
      <c r="C308" s="108"/>
      <c r="D308" s="75"/>
      <c r="E308" s="75"/>
      <c r="F308" s="75"/>
      <c r="G308" s="12" t="s">
        <v>237</v>
      </c>
      <c r="H308" s="12" t="s">
        <v>238</v>
      </c>
      <c r="I308" s="12" t="s">
        <v>943</v>
      </c>
      <c r="J308" s="109" t="s">
        <v>2000</v>
      </c>
      <c r="L308" s="90">
        <v>98214</v>
      </c>
      <c r="O308" s="127">
        <v>95814</v>
      </c>
      <c r="R308" s="263">
        <f>+L308-O308</f>
        <v>2400</v>
      </c>
      <c r="S308" s="127"/>
      <c r="T308" s="90"/>
    </row>
    <row r="309" spans="1:29" s="272" customFormat="1" ht="21" hidden="1" customHeight="1" x14ac:dyDescent="0.25">
      <c r="A309" s="179" t="s">
        <v>56</v>
      </c>
      <c r="B309" s="179"/>
      <c r="C309" s="179"/>
      <c r="D309" s="270"/>
      <c r="E309" s="270"/>
      <c r="F309" s="270"/>
      <c r="G309" s="179" t="s">
        <v>106</v>
      </c>
      <c r="H309" s="179" t="s">
        <v>242</v>
      </c>
      <c r="I309" s="179" t="s">
        <v>243</v>
      </c>
      <c r="J309" s="179" t="s">
        <v>945</v>
      </c>
      <c r="K309" s="271"/>
      <c r="L309" s="90">
        <v>294134</v>
      </c>
      <c r="N309" s="273"/>
      <c r="O309" s="189">
        <v>166957</v>
      </c>
      <c r="P309" s="189"/>
      <c r="Q309" s="189"/>
      <c r="R309" s="263">
        <f>+L309-O309</f>
        <v>127177</v>
      </c>
      <c r="S309" s="90"/>
      <c r="T309" s="274"/>
      <c r="U309" s="275"/>
      <c r="V309" s="275"/>
      <c r="W309" s="275"/>
      <c r="X309" s="276"/>
      <c r="Y309" s="274"/>
      <c r="Z309" s="274"/>
      <c r="AA309" s="179"/>
      <c r="AC309" s="277"/>
    </row>
    <row r="310" spans="1:29" s="188" customFormat="1" ht="12.75" hidden="1" customHeight="1" x14ac:dyDescent="0.3">
      <c r="A310" s="12" t="s">
        <v>1042</v>
      </c>
      <c r="B310" s="12"/>
      <c r="C310" s="108"/>
      <c r="D310" s="267"/>
      <c r="E310" s="267"/>
      <c r="F310" s="267"/>
      <c r="G310" s="268" t="s">
        <v>245</v>
      </c>
      <c r="H310" s="268" t="s">
        <v>246</v>
      </c>
      <c r="I310" s="268" t="s">
        <v>946</v>
      </c>
      <c r="J310" s="109" t="s">
        <v>924</v>
      </c>
      <c r="K310" s="12"/>
      <c r="L310" s="90">
        <v>166084</v>
      </c>
      <c r="M310" s="12"/>
      <c r="N310" s="12"/>
      <c r="O310" s="127">
        <v>137468</v>
      </c>
      <c r="P310" s="12"/>
      <c r="Q310" s="102"/>
      <c r="R310" s="265">
        <f>+L310-O310</f>
        <v>28616</v>
      </c>
      <c r="S310" s="106"/>
      <c r="T310" s="127"/>
      <c r="U310" s="260"/>
      <c r="V310" s="260"/>
      <c r="W310" s="260"/>
      <c r="X310" s="261"/>
      <c r="Y310" s="193"/>
      <c r="Z310" s="193"/>
      <c r="AA310" s="149"/>
      <c r="AC310" s="186"/>
    </row>
    <row r="311" spans="1:29" s="12" customFormat="1" ht="12.75" hidden="1" customHeight="1" x14ac:dyDescent="0.3">
      <c r="A311" s="12" t="s">
        <v>1042</v>
      </c>
      <c r="C311" s="108"/>
      <c r="F311" s="75"/>
      <c r="G311" s="12" t="s">
        <v>186</v>
      </c>
      <c r="H311" s="12" t="s">
        <v>187</v>
      </c>
      <c r="I311" s="12" t="s">
        <v>1043</v>
      </c>
      <c r="J311" s="109" t="s">
        <v>649</v>
      </c>
      <c r="L311" s="108">
        <v>94044</v>
      </c>
      <c r="O311" s="127">
        <v>81447</v>
      </c>
      <c r="R311" s="182">
        <f>+L311-O311</f>
        <v>12597</v>
      </c>
      <c r="S311" s="106"/>
      <c r="T311" s="90"/>
      <c r="U311" s="187"/>
      <c r="V311" s="187"/>
      <c r="W311" s="187"/>
      <c r="X311" s="187"/>
      <c r="Y311" s="187"/>
    </row>
    <row r="312" spans="1:29" s="149" customFormat="1" ht="12.75" hidden="1" customHeight="1" x14ac:dyDescent="0.3">
      <c r="A312" s="12" t="s">
        <v>61</v>
      </c>
      <c r="B312" s="12"/>
      <c r="C312" s="108"/>
      <c r="D312" s="12"/>
      <c r="E312" s="12"/>
      <c r="F312" s="75"/>
      <c r="G312" s="12" t="s">
        <v>626</v>
      </c>
      <c r="H312" s="12" t="s">
        <v>627</v>
      </c>
      <c r="I312" s="183" t="s">
        <v>1538</v>
      </c>
      <c r="J312" s="180" t="s">
        <v>1998</v>
      </c>
      <c r="K312" s="257"/>
      <c r="L312" s="257">
        <v>160000</v>
      </c>
      <c r="M312" s="12"/>
      <c r="N312" s="12"/>
      <c r="O312" s="234"/>
      <c r="P312" s="12"/>
      <c r="Q312" s="12"/>
      <c r="R312" s="263">
        <v>25000</v>
      </c>
      <c r="S312" s="106">
        <v>50000</v>
      </c>
      <c r="T312" s="235">
        <f t="shared" si="17"/>
        <v>85000</v>
      </c>
      <c r="U312" s="12"/>
    </row>
    <row r="313" spans="1:29" s="149" customFormat="1" ht="12.75" hidden="1" customHeight="1" x14ac:dyDescent="0.3">
      <c r="A313" s="12" t="s">
        <v>61</v>
      </c>
      <c r="B313" s="12"/>
      <c r="C313" s="108"/>
      <c r="D313" s="12"/>
      <c r="E313" s="12"/>
      <c r="F313" s="75"/>
      <c r="G313" s="12" t="s">
        <v>106</v>
      </c>
      <c r="H313" s="12" t="s">
        <v>628</v>
      </c>
      <c r="I313" s="183" t="s">
        <v>1539</v>
      </c>
      <c r="J313" s="180" t="s">
        <v>1998</v>
      </c>
      <c r="K313" s="257"/>
      <c r="L313" s="257">
        <v>100000</v>
      </c>
      <c r="M313" s="12"/>
      <c r="N313" s="12"/>
      <c r="O313" s="234"/>
      <c r="P313" s="12"/>
      <c r="Q313" s="12"/>
      <c r="R313" s="263">
        <v>25000</v>
      </c>
      <c r="S313" s="106">
        <v>35000</v>
      </c>
      <c r="T313" s="235">
        <f t="shared" si="17"/>
        <v>40000</v>
      </c>
      <c r="U313" s="12"/>
    </row>
    <row r="314" spans="1:29" s="12" customFormat="1" ht="12.75" hidden="1" customHeight="1" x14ac:dyDescent="0.3">
      <c r="A314" s="12" t="s">
        <v>61</v>
      </c>
      <c r="B314" s="12" t="s">
        <v>58</v>
      </c>
      <c r="F314" s="75"/>
      <c r="G314" s="231" t="s">
        <v>2463</v>
      </c>
      <c r="H314" s="12" t="s">
        <v>650</v>
      </c>
      <c r="I314" s="231" t="s">
        <v>2482</v>
      </c>
      <c r="J314" s="109" t="s">
        <v>1996</v>
      </c>
      <c r="K314" s="232"/>
      <c r="L314" s="90">
        <v>102006</v>
      </c>
      <c r="M314" s="187"/>
      <c r="N314" s="233"/>
      <c r="O314" s="234"/>
      <c r="P314" s="187"/>
      <c r="Q314" s="187"/>
      <c r="R314" s="278">
        <v>2</v>
      </c>
      <c r="S314" s="127">
        <v>2</v>
      </c>
      <c r="T314" s="108">
        <v>2</v>
      </c>
    </row>
    <row r="315" spans="1:29" s="12" customFormat="1" ht="15.75" hidden="1" customHeight="1" x14ac:dyDescent="0.25">
      <c r="M315" s="187"/>
      <c r="N315" s="233"/>
      <c r="O315" s="234"/>
      <c r="P315" s="187"/>
      <c r="Q315" s="187"/>
      <c r="R315" s="266">
        <v>40000</v>
      </c>
      <c r="S315" s="266">
        <v>40000</v>
      </c>
      <c r="T315" s="254">
        <f>+L314-R314-S314-T314-R315-S315</f>
        <v>22000</v>
      </c>
    </row>
    <row r="316" spans="1:29" s="187" customFormat="1" ht="12.75" hidden="1" customHeight="1" x14ac:dyDescent="0.3">
      <c r="A316" s="12" t="s">
        <v>61</v>
      </c>
      <c r="B316" s="12"/>
      <c r="C316" s="12"/>
      <c r="D316" s="12"/>
      <c r="E316" s="12"/>
      <c r="F316" s="75"/>
      <c r="G316" s="12" t="s">
        <v>254</v>
      </c>
      <c r="H316" s="12" t="s">
        <v>255</v>
      </c>
      <c r="I316" s="12" t="s">
        <v>256</v>
      </c>
      <c r="J316" s="109" t="s">
        <v>1379</v>
      </c>
      <c r="K316" s="232"/>
      <c r="L316" s="90">
        <v>103000</v>
      </c>
      <c r="N316" s="233"/>
      <c r="O316" s="106">
        <v>24000</v>
      </c>
      <c r="R316" s="255">
        <v>50000</v>
      </c>
      <c r="S316" s="106">
        <f>+L316-O316-R316</f>
        <v>29000</v>
      </c>
      <c r="T316" s="235"/>
      <c r="U316" s="279"/>
      <c r="V316" s="279"/>
      <c r="W316" s="279"/>
      <c r="X316" s="280"/>
      <c r="Y316" s="102"/>
      <c r="Z316" s="102"/>
      <c r="AA316" s="12"/>
      <c r="AC316" s="186"/>
    </row>
    <row r="317" spans="1:29" s="188" customFormat="1" ht="12.75" hidden="1" customHeight="1" x14ac:dyDescent="0.3">
      <c r="A317" s="12" t="s">
        <v>61</v>
      </c>
      <c r="B317" s="12"/>
      <c r="C317" s="108"/>
      <c r="D317" s="12"/>
      <c r="E317" s="12"/>
      <c r="F317" s="75"/>
      <c r="G317" s="12" t="s">
        <v>106</v>
      </c>
      <c r="H317" s="12" t="s">
        <v>629</v>
      </c>
      <c r="I317" s="183" t="s">
        <v>1540</v>
      </c>
      <c r="J317" s="180" t="s">
        <v>1376</v>
      </c>
      <c r="K317" s="257"/>
      <c r="L317" s="257">
        <v>84075</v>
      </c>
      <c r="M317" s="12"/>
      <c r="N317" s="12"/>
      <c r="O317" s="127"/>
      <c r="P317" s="12"/>
      <c r="Q317" s="12"/>
      <c r="R317" s="182">
        <v>50000</v>
      </c>
      <c r="S317" s="106">
        <f>+L317-R317</f>
        <v>34075</v>
      </c>
      <c r="T317" s="235"/>
      <c r="U317" s="260"/>
      <c r="V317" s="260"/>
      <c r="W317" s="260"/>
      <c r="X317" s="261"/>
      <c r="Y317" s="193"/>
      <c r="Z317" s="193"/>
      <c r="AA317" s="149"/>
      <c r="AC317" s="186"/>
    </row>
    <row r="318" spans="1:29" s="188" customFormat="1" ht="12.75" hidden="1" customHeight="1" x14ac:dyDescent="0.3">
      <c r="A318" s="12" t="s">
        <v>56</v>
      </c>
      <c r="B318" s="12"/>
      <c r="C318" s="108"/>
      <c r="D318" s="12"/>
      <c r="E318" s="12"/>
      <c r="F318" s="75"/>
      <c r="G318" s="12" t="s">
        <v>258</v>
      </c>
      <c r="H318" s="12" t="s">
        <v>259</v>
      </c>
      <c r="I318" s="12" t="s">
        <v>947</v>
      </c>
      <c r="J318" s="109" t="s">
        <v>945</v>
      </c>
      <c r="K318" s="232"/>
      <c r="L318" s="90">
        <v>113443</v>
      </c>
      <c r="M318" s="187"/>
      <c r="N318" s="233"/>
      <c r="O318" s="234">
        <v>72420</v>
      </c>
      <c r="P318" s="187"/>
      <c r="Q318" s="187"/>
      <c r="R318" s="263">
        <f>+L318-O318</f>
        <v>41023</v>
      </c>
      <c r="S318" s="127"/>
      <c r="T318" s="90"/>
      <c r="U318" s="193"/>
      <c r="V318" s="193"/>
      <c r="W318" s="193"/>
      <c r="X318" s="193"/>
      <c r="Y318" s="193"/>
      <c r="Z318" s="193"/>
      <c r="AA318" s="149"/>
      <c r="AC318" s="186"/>
    </row>
    <row r="319" spans="1:29" s="188" customFormat="1" ht="12.75" hidden="1" customHeight="1" x14ac:dyDescent="0.3">
      <c r="A319" s="12" t="s">
        <v>56</v>
      </c>
      <c r="B319" s="12"/>
      <c r="C319" s="108"/>
      <c r="D319" s="12"/>
      <c r="E319" s="12"/>
      <c r="F319" s="75"/>
      <c r="G319" s="12" t="s">
        <v>106</v>
      </c>
      <c r="H319" s="12" t="s">
        <v>260</v>
      </c>
      <c r="I319" s="12" t="s">
        <v>261</v>
      </c>
      <c r="J319" s="109" t="s">
        <v>924</v>
      </c>
      <c r="K319" s="12"/>
      <c r="L319" s="108">
        <v>80000</v>
      </c>
      <c r="M319" s="12"/>
      <c r="N319" s="12"/>
      <c r="O319" s="127">
        <v>73000</v>
      </c>
      <c r="P319" s="12"/>
      <c r="Q319" s="12"/>
      <c r="R319" s="182">
        <f>+L319-O319</f>
        <v>7000</v>
      </c>
      <c r="S319" s="127"/>
      <c r="T319" s="90"/>
      <c r="U319" s="260"/>
      <c r="V319" s="260"/>
      <c r="W319" s="260"/>
      <c r="X319" s="261"/>
      <c r="Y319" s="193"/>
      <c r="Z319" s="193"/>
      <c r="AA319" s="149"/>
      <c r="AC319" s="186"/>
    </row>
    <row r="320" spans="1:29" s="188" customFormat="1" ht="12.75" hidden="1" customHeight="1" x14ac:dyDescent="0.3">
      <c r="A320" s="12" t="s">
        <v>61</v>
      </c>
      <c r="B320" s="12"/>
      <c r="C320" s="108"/>
      <c r="D320" s="12"/>
      <c r="E320" s="12"/>
      <c r="F320" s="75"/>
      <c r="G320" s="12" t="s">
        <v>126</v>
      </c>
      <c r="H320" s="12" t="s">
        <v>572</v>
      </c>
      <c r="I320" s="12" t="s">
        <v>2046</v>
      </c>
      <c r="J320" s="109" t="s">
        <v>1997</v>
      </c>
      <c r="K320" s="12"/>
      <c r="L320" s="90">
        <v>120000</v>
      </c>
      <c r="M320" s="12"/>
      <c r="N320" s="12"/>
      <c r="O320" s="106"/>
      <c r="P320" s="12"/>
      <c r="Q320" s="12"/>
      <c r="R320" s="255">
        <v>25000</v>
      </c>
      <c r="S320" s="235">
        <v>35000</v>
      </c>
      <c r="T320" s="235">
        <f>+L320-R320-S320</f>
        <v>60000</v>
      </c>
      <c r="U320" s="260"/>
      <c r="V320" s="260"/>
      <c r="W320" s="260"/>
      <c r="X320" s="261"/>
      <c r="Y320" s="193"/>
      <c r="Z320" s="193"/>
      <c r="AA320" s="149"/>
      <c r="AC320" s="186"/>
    </row>
    <row r="321" spans="1:29" s="149" customFormat="1" ht="12.75" hidden="1" customHeight="1" x14ac:dyDescent="0.3">
      <c r="A321" s="12" t="s">
        <v>61</v>
      </c>
      <c r="B321" s="12" t="s">
        <v>48</v>
      </c>
      <c r="C321" s="108"/>
      <c r="D321" s="12"/>
      <c r="E321" s="12"/>
      <c r="F321" s="75"/>
      <c r="G321" s="12" t="s">
        <v>126</v>
      </c>
      <c r="H321" s="12" t="s">
        <v>301</v>
      </c>
      <c r="I321" s="183" t="s">
        <v>948</v>
      </c>
      <c r="J321" s="180" t="s">
        <v>1376</v>
      </c>
      <c r="K321" s="257"/>
      <c r="L321" s="257">
        <v>105000</v>
      </c>
      <c r="M321" s="187"/>
      <c r="N321" s="233"/>
      <c r="O321" s="234">
        <v>22000</v>
      </c>
      <c r="P321" s="187"/>
      <c r="Q321" s="187"/>
      <c r="R321" s="255">
        <v>35000</v>
      </c>
      <c r="S321" s="106">
        <f>+L321-O321-R321</f>
        <v>48000</v>
      </c>
      <c r="T321" s="235"/>
      <c r="U321" s="193"/>
      <c r="V321" s="193"/>
      <c r="W321" s="193"/>
      <c r="X321" s="193"/>
      <c r="Y321" s="193"/>
      <c r="Z321" s="193"/>
      <c r="AC321" s="186"/>
    </row>
    <row r="322" spans="1:29" s="12" customFormat="1" ht="15.75" hidden="1" customHeight="1" x14ac:dyDescent="0.3">
      <c r="A322" s="12" t="s">
        <v>61</v>
      </c>
      <c r="F322" s="75"/>
      <c r="G322" s="12" t="s">
        <v>106</v>
      </c>
      <c r="H322" s="12" t="s">
        <v>1524</v>
      </c>
      <c r="I322" s="12" t="s">
        <v>1512</v>
      </c>
      <c r="J322" s="109" t="s">
        <v>1996</v>
      </c>
      <c r="K322" s="232"/>
      <c r="L322" s="90">
        <v>102000</v>
      </c>
      <c r="M322" s="187"/>
      <c r="N322" s="233"/>
      <c r="O322" s="234"/>
      <c r="P322" s="187"/>
      <c r="Q322" s="187"/>
      <c r="R322" s="255">
        <v>25000</v>
      </c>
      <c r="S322" s="234">
        <v>45000</v>
      </c>
      <c r="T322" s="90">
        <f>+L322-O322-R322-S322</f>
        <v>32000</v>
      </c>
    </row>
    <row r="323" spans="1:29" s="187" customFormat="1" ht="12.75" hidden="1" customHeight="1" x14ac:dyDescent="0.3">
      <c r="A323" s="12" t="s">
        <v>61</v>
      </c>
      <c r="B323" s="12"/>
      <c r="C323" s="12"/>
      <c r="D323" s="12"/>
      <c r="E323" s="12"/>
      <c r="F323" s="75"/>
      <c r="G323" s="12" t="s">
        <v>106</v>
      </c>
      <c r="H323" s="12" t="s">
        <v>267</v>
      </c>
      <c r="I323" s="12" t="s">
        <v>268</v>
      </c>
      <c r="J323" s="109" t="s">
        <v>1794</v>
      </c>
      <c r="K323" s="232"/>
      <c r="L323" s="90">
        <v>191892</v>
      </c>
      <c r="N323" s="233"/>
      <c r="O323" s="234"/>
      <c r="R323" s="255">
        <v>37000</v>
      </c>
      <c r="S323" s="127">
        <v>35000</v>
      </c>
      <c r="T323" s="235">
        <f>+L323-R323-S323</f>
        <v>119892</v>
      </c>
      <c r="U323" s="12"/>
      <c r="V323" s="279"/>
      <c r="W323" s="279"/>
      <c r="X323" s="280"/>
      <c r="Y323" s="102"/>
      <c r="Z323" s="102"/>
      <c r="AA323" s="12"/>
      <c r="AC323" s="186"/>
    </row>
    <row r="324" spans="1:29" s="188" customFormat="1" ht="12.75" hidden="1" customHeight="1" x14ac:dyDescent="0.3">
      <c r="A324" s="12" t="s">
        <v>56</v>
      </c>
      <c r="B324" s="12"/>
      <c r="C324" s="108"/>
      <c r="D324" s="12"/>
      <c r="E324" s="12"/>
      <c r="F324" s="75"/>
      <c r="G324" s="12" t="s">
        <v>106</v>
      </c>
      <c r="H324" s="12" t="s">
        <v>265</v>
      </c>
      <c r="I324" s="12" t="s">
        <v>266</v>
      </c>
      <c r="J324" s="109" t="s">
        <v>649</v>
      </c>
      <c r="K324" s="12"/>
      <c r="L324" s="90">
        <v>145000</v>
      </c>
      <c r="M324" s="12"/>
      <c r="N324" s="12"/>
      <c r="O324" s="106">
        <v>140000</v>
      </c>
      <c r="P324" s="12"/>
      <c r="Q324" s="12"/>
      <c r="R324" s="255">
        <f>+L324-O324</f>
        <v>5000</v>
      </c>
      <c r="S324" s="235"/>
      <c r="T324" s="90"/>
      <c r="U324" s="260"/>
      <c r="V324" s="260"/>
      <c r="W324" s="260"/>
      <c r="X324" s="261"/>
      <c r="Y324" s="193"/>
      <c r="Z324" s="193"/>
      <c r="AA324" s="149"/>
      <c r="AC324" s="186"/>
    </row>
    <row r="325" spans="1:29" s="187" customFormat="1" ht="12.75" hidden="1" customHeight="1" x14ac:dyDescent="0.3">
      <c r="A325" s="12"/>
      <c r="B325" s="12"/>
      <c r="C325" s="12"/>
      <c r="D325" s="12"/>
      <c r="E325" s="12"/>
      <c r="F325" s="75"/>
      <c r="G325" s="12" t="s">
        <v>106</v>
      </c>
      <c r="H325" s="12" t="s">
        <v>495</v>
      </c>
      <c r="I325" s="12" t="s">
        <v>1723</v>
      </c>
      <c r="J325" s="109" t="s">
        <v>1996</v>
      </c>
      <c r="K325" s="232"/>
      <c r="L325" s="90">
        <v>160000</v>
      </c>
      <c r="N325" s="233"/>
      <c r="O325" s="234"/>
      <c r="R325" s="255">
        <v>25000</v>
      </c>
      <c r="S325" s="127">
        <v>50000</v>
      </c>
      <c r="T325" s="235">
        <f>+L325-R325-S325</f>
        <v>85000</v>
      </c>
      <c r="U325" s="12"/>
      <c r="V325" s="279"/>
      <c r="W325" s="279"/>
      <c r="X325" s="280"/>
      <c r="Y325" s="102"/>
      <c r="Z325" s="102"/>
      <c r="AA325" s="12"/>
      <c r="AC325" s="186"/>
    </row>
    <row r="326" spans="1:29" s="12" customFormat="1" ht="18.75" hidden="1" customHeight="1" x14ac:dyDescent="0.3">
      <c r="A326" s="12" t="s">
        <v>61</v>
      </c>
      <c r="C326" s="108"/>
      <c r="F326" s="75"/>
      <c r="G326" s="12" t="s">
        <v>126</v>
      </c>
      <c r="H326" s="12" t="s">
        <v>504</v>
      </c>
      <c r="I326" s="109" t="s">
        <v>1526</v>
      </c>
      <c r="J326" s="180" t="s">
        <v>1998</v>
      </c>
      <c r="K326" s="90"/>
      <c r="L326" s="90">
        <v>240000</v>
      </c>
      <c r="O326" s="127"/>
      <c r="R326" s="182">
        <v>25000</v>
      </c>
      <c r="S326" s="127">
        <v>85000</v>
      </c>
      <c r="T326" s="235">
        <f>+L326-R326-S326</f>
        <v>130000</v>
      </c>
      <c r="U326" s="187"/>
      <c r="V326" s="187"/>
      <c r="W326" s="187"/>
      <c r="X326" s="187"/>
      <c r="Y326" s="187"/>
    </row>
    <row r="327" spans="1:29" s="178" customFormat="1" ht="20.25" hidden="1" customHeight="1" x14ac:dyDescent="0.25">
      <c r="A327" s="178" t="s">
        <v>61</v>
      </c>
      <c r="G327" s="178" t="s">
        <v>106</v>
      </c>
      <c r="H327" s="178" t="s">
        <v>1636</v>
      </c>
      <c r="I327" s="178" t="s">
        <v>1629</v>
      </c>
      <c r="J327" s="109" t="s">
        <v>1996</v>
      </c>
      <c r="K327" s="232"/>
      <c r="L327" s="106">
        <v>160000</v>
      </c>
      <c r="M327" s="258"/>
      <c r="N327" s="259"/>
      <c r="O327" s="234"/>
      <c r="P327" s="258"/>
      <c r="Q327" s="258"/>
      <c r="R327" s="255">
        <v>25000</v>
      </c>
      <c r="S327" s="235">
        <v>60000</v>
      </c>
      <c r="T327" s="106">
        <f>+L327-R327-S327</f>
        <v>75000</v>
      </c>
    </row>
    <row r="328" spans="1:29" s="188" customFormat="1" ht="12.75" hidden="1" customHeight="1" x14ac:dyDescent="0.3">
      <c r="A328" s="12" t="s">
        <v>61</v>
      </c>
      <c r="B328" s="12" t="s">
        <v>48</v>
      </c>
      <c r="C328" s="108"/>
      <c r="D328" s="12"/>
      <c r="E328" s="12"/>
      <c r="F328" s="75"/>
      <c r="G328" s="12" t="s">
        <v>1028</v>
      </c>
      <c r="H328" s="12" t="s">
        <v>270</v>
      </c>
      <c r="I328" s="12" t="s">
        <v>1029</v>
      </c>
      <c r="J328" s="109" t="s">
        <v>1997</v>
      </c>
      <c r="K328" s="12"/>
      <c r="L328" s="90">
        <v>100000</v>
      </c>
      <c r="M328" s="12"/>
      <c r="N328" s="12"/>
      <c r="O328" s="106"/>
      <c r="P328" s="12"/>
      <c r="Q328" s="12"/>
      <c r="R328" s="255">
        <v>25000</v>
      </c>
      <c r="S328" s="106">
        <v>35000</v>
      </c>
      <c r="T328" s="235">
        <f>+L328-R328-S328</f>
        <v>40000</v>
      </c>
      <c r="U328" s="260"/>
      <c r="V328" s="260"/>
      <c r="W328" s="260"/>
      <c r="X328" s="261"/>
      <c r="Y328" s="193"/>
      <c r="Z328" s="193"/>
      <c r="AA328" s="149"/>
      <c r="AC328" s="186"/>
    </row>
    <row r="329" spans="1:29" s="188" customFormat="1" ht="12.75" hidden="1" customHeight="1" x14ac:dyDescent="0.3">
      <c r="A329" s="12" t="s">
        <v>61</v>
      </c>
      <c r="B329" s="12"/>
      <c r="C329" s="108"/>
      <c r="D329" s="12"/>
      <c r="E329" s="12"/>
      <c r="F329" s="75"/>
      <c r="G329" s="12" t="s">
        <v>630</v>
      </c>
      <c r="H329" s="12" t="s">
        <v>631</v>
      </c>
      <c r="I329" s="183" t="s">
        <v>1541</v>
      </c>
      <c r="J329" s="180" t="s">
        <v>636</v>
      </c>
      <c r="K329" s="257"/>
      <c r="L329" s="257">
        <v>70813</v>
      </c>
      <c r="M329" s="232"/>
      <c r="N329" s="187"/>
      <c r="O329" s="281">
        <v>34000</v>
      </c>
      <c r="P329" s="232"/>
      <c r="Q329" s="232"/>
      <c r="R329" s="263">
        <f>+L329-O329</f>
        <v>36813</v>
      </c>
      <c r="S329" s="235"/>
      <c r="T329" s="235"/>
      <c r="U329" s="193"/>
      <c r="V329" s="193"/>
      <c r="W329" s="193"/>
      <c r="X329" s="193"/>
      <c r="Y329" s="193"/>
      <c r="Z329" s="193"/>
      <c r="AC329" s="186"/>
    </row>
    <row r="330" spans="1:29" s="188" customFormat="1" ht="12.75" hidden="1" customHeight="1" x14ac:dyDescent="0.3">
      <c r="A330" s="12" t="s">
        <v>56</v>
      </c>
      <c r="B330" s="12"/>
      <c r="C330" s="108"/>
      <c r="D330" s="12"/>
      <c r="E330" s="12"/>
      <c r="F330" s="75"/>
      <c r="G330" s="12" t="s">
        <v>106</v>
      </c>
      <c r="H330" s="12" t="s">
        <v>273</v>
      </c>
      <c r="I330" s="12" t="s">
        <v>274</v>
      </c>
      <c r="J330" s="109" t="s">
        <v>1794</v>
      </c>
      <c r="K330" s="12"/>
      <c r="L330" s="90">
        <v>100000</v>
      </c>
      <c r="M330" s="12"/>
      <c r="N330" s="12"/>
      <c r="O330" s="106">
        <v>2182</v>
      </c>
      <c r="P330" s="12"/>
      <c r="Q330" s="12"/>
      <c r="R330" s="255">
        <v>25000</v>
      </c>
      <c r="S330" s="106">
        <v>35000</v>
      </c>
      <c r="T330" s="90">
        <f>+L330-R330-S330-O330</f>
        <v>37818</v>
      </c>
      <c r="U330" s="260"/>
      <c r="V330" s="260"/>
      <c r="W330" s="260"/>
      <c r="X330" s="261"/>
      <c r="Y330" s="193"/>
      <c r="Z330" s="193"/>
      <c r="AA330" s="149"/>
      <c r="AC330" s="186"/>
    </row>
    <row r="331" spans="1:29" s="139" customFormat="1" hidden="1" x14ac:dyDescent="0.25">
      <c r="A331" s="139" t="s">
        <v>61</v>
      </c>
      <c r="B331" s="139" t="s">
        <v>48</v>
      </c>
      <c r="C331" s="140"/>
      <c r="G331" s="139" t="s">
        <v>1973</v>
      </c>
      <c r="H331" s="139" t="s">
        <v>215</v>
      </c>
      <c r="I331" s="201" t="s">
        <v>2401</v>
      </c>
      <c r="J331" s="202" t="s">
        <v>1704</v>
      </c>
      <c r="K331" s="144"/>
      <c r="L331" s="144">
        <v>100000</v>
      </c>
      <c r="O331" s="145"/>
      <c r="R331" s="282">
        <v>25000</v>
      </c>
      <c r="S331" s="145">
        <v>45000</v>
      </c>
      <c r="T331" s="147">
        <f t="shared" ref="T331:T333" si="18">+L331-R331-S331</f>
        <v>30000</v>
      </c>
    </row>
    <row r="332" spans="1:29" s="287" customFormat="1" ht="21" hidden="1" customHeight="1" x14ac:dyDescent="0.25">
      <c r="A332" s="199" t="s">
        <v>61</v>
      </c>
      <c r="B332" s="199" t="s">
        <v>58</v>
      </c>
      <c r="C332" s="140"/>
      <c r="D332" s="420"/>
      <c r="E332" s="420"/>
      <c r="F332" s="420"/>
      <c r="G332" s="199" t="s">
        <v>1988</v>
      </c>
      <c r="H332" s="199" t="s">
        <v>486</v>
      </c>
      <c r="I332" s="199" t="s">
        <v>2399</v>
      </c>
      <c r="J332" s="201" t="s">
        <v>1704</v>
      </c>
      <c r="K332" s="199"/>
      <c r="L332" s="144">
        <v>120000</v>
      </c>
      <c r="M332" s="199"/>
      <c r="N332" s="199"/>
      <c r="O332" s="144"/>
      <c r="P332" s="199"/>
      <c r="Q332" s="199"/>
      <c r="R332" s="283">
        <v>25012</v>
      </c>
      <c r="S332" s="144">
        <v>65000</v>
      </c>
      <c r="T332" s="144">
        <f t="shared" si="18"/>
        <v>29988</v>
      </c>
      <c r="U332" s="284"/>
      <c r="V332" s="284"/>
      <c r="W332" s="284"/>
      <c r="X332" s="285"/>
      <c r="Y332" s="286"/>
      <c r="Z332" s="286"/>
      <c r="AA332" s="199"/>
      <c r="AC332" s="288"/>
    </row>
    <row r="333" spans="1:29" s="287" customFormat="1" ht="12.75" hidden="1" customHeight="1" x14ac:dyDescent="0.3">
      <c r="A333" s="139" t="s">
        <v>61</v>
      </c>
      <c r="B333" s="139"/>
      <c r="C333" s="140"/>
      <c r="D333" s="139"/>
      <c r="E333" s="139"/>
      <c r="F333" s="141"/>
      <c r="G333" s="139" t="s">
        <v>106</v>
      </c>
      <c r="H333" s="139" t="s">
        <v>289</v>
      </c>
      <c r="I333" s="139" t="s">
        <v>1523</v>
      </c>
      <c r="J333" s="204" t="s">
        <v>1704</v>
      </c>
      <c r="K333" s="139"/>
      <c r="L333" s="144">
        <v>120000</v>
      </c>
      <c r="M333" s="139"/>
      <c r="N333" s="139"/>
      <c r="O333" s="147"/>
      <c r="P333" s="139"/>
      <c r="Q333" s="139"/>
      <c r="R333" s="282">
        <v>17000</v>
      </c>
      <c r="S333" s="147">
        <v>65000</v>
      </c>
      <c r="T333" s="144">
        <f t="shared" si="18"/>
        <v>38000</v>
      </c>
      <c r="U333" s="284"/>
      <c r="V333" s="284"/>
      <c r="W333" s="284"/>
      <c r="X333" s="285"/>
      <c r="Y333" s="286"/>
      <c r="Z333" s="286"/>
      <c r="AA333" s="199"/>
      <c r="AC333" s="288"/>
    </row>
    <row r="334" spans="1:29" s="287" customFormat="1" ht="12.75" hidden="1" customHeight="1" x14ac:dyDescent="0.3">
      <c r="A334" s="139" t="s">
        <v>61</v>
      </c>
      <c r="B334" s="139" t="s">
        <v>62</v>
      </c>
      <c r="C334" s="140"/>
      <c r="D334" s="139"/>
      <c r="E334" s="139"/>
      <c r="F334" s="141"/>
      <c r="G334" s="139" t="s">
        <v>1722</v>
      </c>
      <c r="H334" s="139" t="s">
        <v>589</v>
      </c>
      <c r="I334" s="201" t="s">
        <v>2400</v>
      </c>
      <c r="J334" s="202" t="s">
        <v>1704</v>
      </c>
      <c r="K334" s="144"/>
      <c r="L334" s="144">
        <v>160000</v>
      </c>
      <c r="M334" s="139"/>
      <c r="N334" s="139"/>
      <c r="O334" s="145"/>
      <c r="P334" s="139"/>
      <c r="Q334" s="139"/>
      <c r="R334" s="282">
        <v>15000</v>
      </c>
      <c r="S334" s="145">
        <v>20000</v>
      </c>
      <c r="T334" s="147">
        <f t="shared" ref="T334" si="19">+L334-R334-S334</f>
        <v>125000</v>
      </c>
      <c r="U334" s="284"/>
      <c r="V334" s="284"/>
      <c r="W334" s="284"/>
      <c r="X334" s="285"/>
      <c r="Y334" s="286"/>
      <c r="Z334" s="286"/>
      <c r="AA334" s="199"/>
      <c r="AC334" s="288"/>
    </row>
    <row r="335" spans="1:29" s="188" customFormat="1" ht="12.75" hidden="1" customHeight="1" x14ac:dyDescent="0.25">
      <c r="A335" s="418" t="s">
        <v>61</v>
      </c>
      <c r="B335" s="418"/>
      <c r="C335" s="418"/>
      <c r="D335" s="418"/>
      <c r="E335" s="418"/>
      <c r="F335" s="418"/>
      <c r="G335" s="139" t="s">
        <v>2003</v>
      </c>
      <c r="H335" s="139" t="s">
        <v>264</v>
      </c>
      <c r="I335" s="139" t="s">
        <v>2004</v>
      </c>
      <c r="J335" s="202" t="s">
        <v>1704</v>
      </c>
      <c r="K335" s="12"/>
      <c r="L335" s="144">
        <v>120000</v>
      </c>
      <c r="M335" s="12"/>
      <c r="N335" s="12"/>
      <c r="O335" s="106"/>
      <c r="P335" s="12"/>
      <c r="Q335" s="12"/>
      <c r="R335" s="282">
        <v>17000</v>
      </c>
      <c r="S335" s="145">
        <v>65000</v>
      </c>
      <c r="T335" s="147">
        <f t="shared" ref="T335:T338" si="20">+L335-R335-S335</f>
        <v>38000</v>
      </c>
      <c r="U335" s="260"/>
      <c r="V335" s="260"/>
      <c r="W335" s="260"/>
      <c r="X335" s="261"/>
      <c r="Y335" s="193"/>
      <c r="Z335" s="193"/>
      <c r="AA335" s="149"/>
      <c r="AC335" s="186"/>
    </row>
    <row r="336" spans="1:29" s="188" customFormat="1" ht="12.75" hidden="1" customHeight="1" x14ac:dyDescent="0.3">
      <c r="A336" s="12"/>
      <c r="B336" s="139" t="s">
        <v>58</v>
      </c>
      <c r="C336" s="108"/>
      <c r="D336" s="12"/>
      <c r="E336" s="12"/>
      <c r="F336" s="75"/>
      <c r="G336" s="139" t="s">
        <v>106</v>
      </c>
      <c r="H336" s="139" t="s">
        <v>523</v>
      </c>
      <c r="I336" s="201" t="s">
        <v>2002</v>
      </c>
      <c r="J336" s="202" t="s">
        <v>1704</v>
      </c>
      <c r="K336" s="144"/>
      <c r="L336" s="144">
        <v>200000</v>
      </c>
      <c r="M336" s="139"/>
      <c r="N336" s="139"/>
      <c r="O336" s="145"/>
      <c r="P336" s="139"/>
      <c r="Q336" s="139"/>
      <c r="R336" s="282">
        <v>20000</v>
      </c>
      <c r="S336" s="145">
        <v>80000</v>
      </c>
      <c r="T336" s="147">
        <f t="shared" si="20"/>
        <v>100000</v>
      </c>
      <c r="U336" s="260"/>
      <c r="V336" s="260"/>
      <c r="W336" s="260"/>
      <c r="X336" s="261"/>
      <c r="Y336" s="193"/>
      <c r="Z336" s="193"/>
      <c r="AA336" s="149"/>
      <c r="AC336" s="186"/>
    </row>
    <row r="337" spans="1:29" s="139" customFormat="1" ht="13.5" hidden="1" customHeight="1" x14ac:dyDescent="0.3">
      <c r="A337" s="139" t="s">
        <v>61</v>
      </c>
      <c r="F337" s="141"/>
      <c r="G337" s="139" t="s">
        <v>106</v>
      </c>
      <c r="H337" s="139" t="s">
        <v>191</v>
      </c>
      <c r="I337" s="201" t="s">
        <v>1826</v>
      </c>
      <c r="J337" s="204" t="s">
        <v>1704</v>
      </c>
      <c r="K337" s="205"/>
      <c r="L337" s="144">
        <v>100222</v>
      </c>
      <c r="M337" s="206"/>
      <c r="N337" s="207"/>
      <c r="O337" s="208"/>
      <c r="P337" s="206"/>
      <c r="Q337" s="206"/>
      <c r="R337" s="282">
        <v>10000</v>
      </c>
      <c r="S337" s="208">
        <v>50000</v>
      </c>
      <c r="T337" s="144">
        <f t="shared" si="20"/>
        <v>40222</v>
      </c>
    </row>
    <row r="338" spans="1:29" s="139" customFormat="1" ht="13.5" hidden="1" customHeight="1" x14ac:dyDescent="0.3">
      <c r="F338" s="141"/>
      <c r="G338" s="139" t="s">
        <v>106</v>
      </c>
      <c r="H338" s="139" t="s">
        <v>813</v>
      </c>
      <c r="I338" s="201" t="s">
        <v>2385</v>
      </c>
      <c r="J338" s="202" t="s">
        <v>1704</v>
      </c>
      <c r="K338" s="144"/>
      <c r="L338" s="144">
        <v>120000</v>
      </c>
      <c r="M338" s="206"/>
      <c r="N338" s="207"/>
      <c r="O338" s="208"/>
      <c r="P338" s="206"/>
      <c r="Q338" s="206"/>
      <c r="R338" s="282">
        <v>20000</v>
      </c>
      <c r="S338" s="208">
        <v>55000</v>
      </c>
      <c r="T338" s="144">
        <f t="shared" si="20"/>
        <v>45000</v>
      </c>
    </row>
    <row r="339" spans="1:29" s="139" customFormat="1" ht="13.5" hidden="1" customHeight="1" x14ac:dyDescent="0.3">
      <c r="F339" s="141"/>
      <c r="J339" s="204"/>
      <c r="L339" s="144"/>
      <c r="M339" s="206"/>
      <c r="N339" s="207"/>
      <c r="O339" s="208"/>
      <c r="P339" s="206"/>
      <c r="Q339" s="206"/>
      <c r="R339" s="209"/>
      <c r="S339" s="209"/>
      <c r="T339" s="144"/>
    </row>
    <row r="340" spans="1:29" s="206" customFormat="1" ht="12.75" hidden="1" customHeight="1" x14ac:dyDescent="0.25">
      <c r="A340" s="139"/>
      <c r="B340" s="139"/>
      <c r="C340" s="139"/>
      <c r="D340" s="139"/>
      <c r="E340" s="139"/>
      <c r="F340" s="139"/>
      <c r="G340" s="166"/>
      <c r="H340" s="166"/>
      <c r="I340" s="166"/>
      <c r="J340" s="175"/>
      <c r="K340" s="289"/>
      <c r="L340" s="290"/>
      <c r="M340" s="291"/>
      <c r="N340" s="292"/>
      <c r="O340" s="248"/>
      <c r="R340" s="209">
        <f>+R298+R334</f>
        <v>65000</v>
      </c>
      <c r="S340" s="209" t="s">
        <v>62</v>
      </c>
      <c r="T340" s="144"/>
      <c r="U340" s="293"/>
      <c r="V340" s="293"/>
      <c r="W340" s="293"/>
      <c r="X340" s="294"/>
      <c r="Y340" s="146"/>
      <c r="Z340" s="146"/>
      <c r="AA340" s="139"/>
      <c r="AC340" s="288"/>
    </row>
    <row r="341" spans="1:29" s="206" customFormat="1" ht="12.75" hidden="1" customHeight="1" x14ac:dyDescent="0.25">
      <c r="A341" s="139"/>
      <c r="B341" s="139"/>
      <c r="C341" s="139"/>
      <c r="D341" s="139"/>
      <c r="E341" s="139"/>
      <c r="F341" s="139"/>
      <c r="G341" s="139"/>
      <c r="H341" s="139"/>
      <c r="I341" s="139"/>
      <c r="J341" s="204"/>
      <c r="K341" s="205"/>
      <c r="L341" s="144"/>
      <c r="N341" s="207"/>
      <c r="O341" s="208"/>
      <c r="R341" s="209">
        <f>+R281+R286+R295+R296+R297+R314+R332+R336</f>
        <v>185016</v>
      </c>
      <c r="S341" s="176" t="s">
        <v>58</v>
      </c>
      <c r="T341" s="176"/>
      <c r="U341" s="293"/>
      <c r="V341" s="293"/>
      <c r="W341" s="293"/>
      <c r="X341" s="294"/>
      <c r="Y341" s="146"/>
      <c r="Z341" s="146"/>
      <c r="AA341" s="139"/>
      <c r="AC341" s="288"/>
    </row>
    <row r="342" spans="1:29" s="188" customFormat="1" ht="15" hidden="1" customHeight="1" x14ac:dyDescent="0.25">
      <c r="A342" s="166"/>
      <c r="B342" s="166"/>
      <c r="C342" s="167"/>
      <c r="D342" s="166"/>
      <c r="E342" s="166"/>
      <c r="F342" s="166"/>
      <c r="G342" s="166"/>
      <c r="H342" s="166"/>
      <c r="I342" s="166"/>
      <c r="J342" s="204"/>
      <c r="K342" s="139"/>
      <c r="L342" s="144"/>
      <c r="M342" s="139"/>
      <c r="N342" s="139"/>
      <c r="O342" s="147"/>
      <c r="P342" s="295"/>
      <c r="R342" s="296">
        <f>+R285+R292+R294+R321+R328+R331</f>
        <v>210917</v>
      </c>
      <c r="S342" s="176" t="s">
        <v>48</v>
      </c>
      <c r="T342" s="176"/>
      <c r="U342" s="260"/>
      <c r="V342" s="260"/>
      <c r="W342" s="260"/>
      <c r="X342" s="261"/>
      <c r="Y342" s="193"/>
      <c r="Z342" s="193"/>
      <c r="AA342" s="149"/>
      <c r="AC342" s="186"/>
    </row>
    <row r="343" spans="1:29" s="188" customFormat="1" ht="21" hidden="1" customHeight="1" x14ac:dyDescent="0.25">
      <c r="A343" s="1"/>
      <c r="B343" s="1"/>
      <c r="C343" s="2"/>
      <c r="D343" s="1"/>
      <c r="E343" s="1"/>
      <c r="F343" s="1"/>
      <c r="G343" s="1"/>
      <c r="H343" s="1"/>
      <c r="I343" s="1"/>
      <c r="J343" s="3"/>
      <c r="K343" s="1"/>
      <c r="L343" s="2"/>
      <c r="M343" s="1"/>
      <c r="N343" s="1"/>
      <c r="O343" s="4"/>
      <c r="P343" s="1"/>
      <c r="Q343" s="1"/>
      <c r="R343" s="4"/>
      <c r="S343" s="4"/>
      <c r="T343" s="4"/>
      <c r="U343" s="260"/>
      <c r="V343" s="260"/>
      <c r="W343" s="260"/>
      <c r="X343" s="261"/>
      <c r="Y343" s="193"/>
      <c r="Z343" s="193"/>
      <c r="AA343" s="149"/>
      <c r="AC343" s="186"/>
    </row>
    <row r="344" spans="1:29" s="188" customFormat="1" ht="27" customHeight="1" x14ac:dyDescent="0.25">
      <c r="A344" s="227"/>
      <c r="B344" s="56"/>
      <c r="C344" s="112" t="s">
        <v>53</v>
      </c>
      <c r="D344" s="56"/>
      <c r="E344" s="56"/>
      <c r="F344" s="57" t="s">
        <v>276</v>
      </c>
      <c r="G344" s="57" t="s">
        <v>277</v>
      </c>
      <c r="H344" s="57" t="s">
        <v>51</v>
      </c>
      <c r="I344" s="228" t="s">
        <v>2464</v>
      </c>
      <c r="J344" s="58" t="s">
        <v>1825</v>
      </c>
      <c r="K344" s="57"/>
      <c r="L344" s="60">
        <f>SUM(L347:L389)</f>
        <v>674545</v>
      </c>
      <c r="M344" s="60"/>
      <c r="N344" s="60"/>
      <c r="O344" s="60">
        <f>SUM(O347:O389)</f>
        <v>101970</v>
      </c>
      <c r="P344" s="60"/>
      <c r="Q344" s="60"/>
      <c r="R344" s="60">
        <f>SUM(R347:R389)</f>
        <v>85985</v>
      </c>
      <c r="S344" s="60">
        <f>SUM(S347:S389)</f>
        <v>234464</v>
      </c>
      <c r="T344" s="60">
        <f>SUM(T347:T389)</f>
        <v>252126</v>
      </c>
      <c r="U344" s="260"/>
      <c r="V344" s="260"/>
      <c r="W344" s="260"/>
      <c r="X344" s="261"/>
      <c r="Y344" s="193"/>
      <c r="Z344" s="193"/>
      <c r="AA344" s="149"/>
      <c r="AC344" s="186"/>
    </row>
    <row r="345" spans="1:29" s="187" customFormat="1" ht="21" customHeight="1" x14ac:dyDescent="0.25">
      <c r="A345" s="1"/>
      <c r="B345" s="1"/>
      <c r="C345" s="2">
        <v>11</v>
      </c>
      <c r="D345" s="1"/>
      <c r="E345" s="1"/>
      <c r="F345" s="63"/>
      <c r="G345" s="63" t="s">
        <v>39</v>
      </c>
      <c r="H345" s="63"/>
      <c r="I345" s="63"/>
      <c r="J345" s="64"/>
      <c r="K345" s="63"/>
      <c r="L345" s="229"/>
      <c r="M345" s="63"/>
      <c r="N345" s="63"/>
      <c r="O345" s="67"/>
      <c r="P345" s="67"/>
      <c r="Q345" s="67"/>
      <c r="R345" s="67"/>
      <c r="S345" s="67"/>
      <c r="T345" s="67"/>
      <c r="U345" s="279"/>
      <c r="V345" s="279"/>
      <c r="W345" s="279"/>
      <c r="X345" s="280"/>
      <c r="Y345" s="102"/>
      <c r="Z345" s="102"/>
      <c r="AA345" s="12"/>
      <c r="AC345" s="186"/>
    </row>
    <row r="346" spans="1:29" s="188" customFormat="1" ht="27" customHeight="1" x14ac:dyDescent="0.25">
      <c r="A346" s="1"/>
      <c r="B346" s="1"/>
      <c r="C346" s="2">
        <v>22</v>
      </c>
      <c r="D346" s="1"/>
      <c r="E346" s="1"/>
      <c r="F346" s="68"/>
      <c r="G346" s="68" t="s">
        <v>40</v>
      </c>
      <c r="H346" s="68"/>
      <c r="I346" s="68"/>
      <c r="J346" s="69"/>
      <c r="K346" s="297"/>
      <c r="L346" s="122"/>
      <c r="M346" s="68"/>
      <c r="N346" s="68"/>
      <c r="O346" s="73"/>
      <c r="P346" s="71"/>
      <c r="Q346" s="71"/>
      <c r="R346" s="73"/>
      <c r="S346" s="73"/>
      <c r="T346" s="73"/>
      <c r="U346" s="260"/>
      <c r="V346" s="260"/>
      <c r="W346" s="260"/>
      <c r="X346" s="261"/>
      <c r="Y346" s="193"/>
      <c r="Z346" s="193"/>
      <c r="AA346" s="149"/>
      <c r="AC346" s="186"/>
    </row>
    <row r="347" spans="1:29" s="188" customFormat="1" ht="30" customHeight="1" x14ac:dyDescent="0.25">
      <c r="A347" s="149" t="s">
        <v>40</v>
      </c>
      <c r="B347" s="149"/>
      <c r="C347" s="108"/>
      <c r="D347" s="149"/>
      <c r="E347" s="149"/>
      <c r="F347" s="149"/>
      <c r="G347" s="238" t="s">
        <v>278</v>
      </c>
      <c r="H347" s="236" t="s">
        <v>279</v>
      </c>
      <c r="I347" s="236" t="s">
        <v>1542</v>
      </c>
      <c r="J347" s="298" t="s">
        <v>1505</v>
      </c>
      <c r="K347" s="151"/>
      <c r="L347" s="90">
        <v>19895</v>
      </c>
      <c r="M347" s="152"/>
      <c r="N347" s="152"/>
      <c r="O347" s="129"/>
      <c r="P347" s="299"/>
      <c r="Q347" s="299"/>
      <c r="R347" s="391">
        <v>3681</v>
      </c>
      <c r="S347" s="300">
        <f>+L347-R347</f>
        <v>16214</v>
      </c>
      <c r="T347" s="90"/>
      <c r="U347" s="260"/>
      <c r="V347" s="260"/>
      <c r="W347" s="260"/>
      <c r="X347" s="261"/>
      <c r="Y347" s="193"/>
      <c r="Z347" s="193"/>
      <c r="AA347" s="149"/>
      <c r="AC347" s="186"/>
    </row>
    <row r="348" spans="1:29" s="12" customFormat="1" ht="32.25" customHeight="1" x14ac:dyDescent="0.25">
      <c r="A348" s="187" t="s">
        <v>61</v>
      </c>
      <c r="B348" s="187"/>
      <c r="C348" s="189"/>
      <c r="D348" s="189"/>
      <c r="E348" s="189"/>
      <c r="G348" s="125" t="s">
        <v>1496</v>
      </c>
      <c r="H348" s="149" t="s">
        <v>279</v>
      </c>
      <c r="I348" s="149" t="s">
        <v>2478</v>
      </c>
      <c r="J348" s="109" t="s">
        <v>1996</v>
      </c>
      <c r="L348" s="90">
        <v>12000</v>
      </c>
      <c r="O348" s="106"/>
      <c r="R348" s="195">
        <v>1500</v>
      </c>
      <c r="S348" s="90">
        <v>2000</v>
      </c>
      <c r="T348" s="90">
        <f>+L348-R348-S348</f>
        <v>8500</v>
      </c>
    </row>
    <row r="349" spans="1:29" s="188" customFormat="1" ht="33.75" customHeight="1" x14ac:dyDescent="0.25">
      <c r="A349" s="188" t="s">
        <v>40</v>
      </c>
      <c r="B349" s="188" t="s">
        <v>62</v>
      </c>
      <c r="C349" s="189"/>
      <c r="D349" s="189"/>
      <c r="E349" s="189"/>
      <c r="F349" s="149"/>
      <c r="G349" s="125" t="s">
        <v>3000</v>
      </c>
      <c r="H349" s="149" t="s">
        <v>281</v>
      </c>
      <c r="I349" s="125" t="s">
        <v>2006</v>
      </c>
      <c r="J349" s="272" t="s">
        <v>1380</v>
      </c>
      <c r="K349" s="149"/>
      <c r="L349" s="90">
        <v>28178</v>
      </c>
      <c r="M349" s="149"/>
      <c r="N349" s="149"/>
      <c r="O349" s="90"/>
      <c r="P349" s="149"/>
      <c r="Q349" s="149"/>
      <c r="R349" s="108">
        <v>5000</v>
      </c>
      <c r="S349" s="300">
        <f>+L349-O349-R349</f>
        <v>23178</v>
      </c>
      <c r="T349" s="90"/>
      <c r="U349" s="260"/>
      <c r="V349" s="260"/>
      <c r="W349" s="260"/>
      <c r="X349" s="261"/>
      <c r="Y349" s="193"/>
      <c r="Z349" s="193"/>
      <c r="AA349" s="149"/>
      <c r="AC349" s="186"/>
    </row>
    <row r="350" spans="1:29" s="187" customFormat="1" ht="18" customHeight="1" x14ac:dyDescent="0.25">
      <c r="A350" s="188" t="s">
        <v>61</v>
      </c>
      <c r="B350" s="188" t="s">
        <v>48</v>
      </c>
      <c r="C350" s="189"/>
      <c r="D350" s="189"/>
      <c r="E350" s="189"/>
      <c r="F350" s="149"/>
      <c r="G350" s="125" t="s">
        <v>2497</v>
      </c>
      <c r="H350" s="149" t="s">
        <v>220</v>
      </c>
      <c r="I350" s="149" t="s">
        <v>283</v>
      </c>
      <c r="J350" s="272" t="s">
        <v>1378</v>
      </c>
      <c r="K350" s="149"/>
      <c r="L350" s="90">
        <v>13751</v>
      </c>
      <c r="M350" s="149"/>
      <c r="N350" s="149"/>
      <c r="O350" s="90">
        <v>4500</v>
      </c>
      <c r="P350" s="149"/>
      <c r="Q350" s="149"/>
      <c r="R350" s="195">
        <v>5000</v>
      </c>
      <c r="S350" s="90">
        <f>+L350-O350-R350</f>
        <v>4251</v>
      </c>
      <c r="T350" s="90"/>
      <c r="U350" s="279"/>
      <c r="V350" s="279"/>
      <c r="W350" s="279"/>
      <c r="X350" s="280"/>
      <c r="Y350" s="102"/>
      <c r="Z350" s="102"/>
      <c r="AA350" s="12"/>
      <c r="AC350" s="186"/>
    </row>
    <row r="351" spans="1:29" s="187" customFormat="1" ht="18" customHeight="1" x14ac:dyDescent="0.25">
      <c r="A351" s="188" t="s">
        <v>61</v>
      </c>
      <c r="B351" s="188"/>
      <c r="C351" s="189"/>
      <c r="D351" s="189"/>
      <c r="E351" s="189"/>
      <c r="F351" s="149"/>
      <c r="G351" s="125" t="s">
        <v>2497</v>
      </c>
      <c r="H351" s="149" t="s">
        <v>285</v>
      </c>
      <c r="I351" s="149" t="s">
        <v>1543</v>
      </c>
      <c r="J351" s="272" t="s">
        <v>649</v>
      </c>
      <c r="K351" s="149"/>
      <c r="L351" s="90">
        <v>30172</v>
      </c>
      <c r="M351" s="149"/>
      <c r="N351" s="149"/>
      <c r="O351" s="90">
        <v>30170</v>
      </c>
      <c r="P351" s="149"/>
      <c r="Q351" s="149"/>
      <c r="R351" s="90">
        <f>+L351-O351</f>
        <v>2</v>
      </c>
      <c r="S351" s="90"/>
      <c r="T351" s="90"/>
      <c r="U351" s="279"/>
      <c r="V351" s="279"/>
      <c r="W351" s="279"/>
      <c r="X351" s="280"/>
      <c r="Y351" s="102"/>
      <c r="Z351" s="102"/>
      <c r="AA351" s="12"/>
      <c r="AC351" s="186"/>
    </row>
    <row r="352" spans="1:29" s="187" customFormat="1" ht="18" customHeight="1" x14ac:dyDescent="0.25">
      <c r="A352" s="188" t="s">
        <v>61</v>
      </c>
      <c r="B352" s="188"/>
      <c r="C352" s="189"/>
      <c r="D352" s="189"/>
      <c r="E352" s="189"/>
      <c r="F352" s="149"/>
      <c r="G352" s="149" t="s">
        <v>280</v>
      </c>
      <c r="H352" s="149" t="s">
        <v>286</v>
      </c>
      <c r="I352" s="149" t="s">
        <v>287</v>
      </c>
      <c r="J352" s="272" t="s">
        <v>649</v>
      </c>
      <c r="K352" s="149"/>
      <c r="L352" s="90">
        <v>10915</v>
      </c>
      <c r="M352" s="149"/>
      <c r="N352" s="149"/>
      <c r="O352" s="90">
        <v>5878</v>
      </c>
      <c r="P352" s="149"/>
      <c r="Q352" s="149"/>
      <c r="R352" s="195">
        <f>+L352-O352</f>
        <v>5037</v>
      </c>
      <c r="S352" s="90"/>
      <c r="T352" s="90"/>
      <c r="U352" s="279"/>
      <c r="V352" s="279"/>
      <c r="W352" s="279"/>
      <c r="X352" s="280"/>
      <c r="Y352" s="102"/>
      <c r="Z352" s="102"/>
      <c r="AA352" s="12"/>
      <c r="AC352" s="186"/>
    </row>
    <row r="353" spans="1:25" s="12" customFormat="1" ht="18" customHeight="1" x14ac:dyDescent="0.25">
      <c r="A353" s="187" t="s">
        <v>61</v>
      </c>
      <c r="B353" s="187" t="s">
        <v>58</v>
      </c>
      <c r="C353" s="189"/>
      <c r="D353" s="189"/>
      <c r="E353" s="189"/>
      <c r="G353" s="149" t="s">
        <v>280</v>
      </c>
      <c r="H353" s="149" t="s">
        <v>351</v>
      </c>
      <c r="I353" s="149" t="s">
        <v>2476</v>
      </c>
      <c r="J353" s="109" t="s">
        <v>1996</v>
      </c>
      <c r="L353" s="90">
        <v>12000</v>
      </c>
      <c r="O353" s="106"/>
      <c r="R353" s="195">
        <v>1500</v>
      </c>
      <c r="S353" s="90">
        <v>3000</v>
      </c>
      <c r="T353" s="90">
        <f>+L353-R353-S353</f>
        <v>7500</v>
      </c>
    </row>
    <row r="354" spans="1:25" s="149" customFormat="1" ht="18" customHeight="1" x14ac:dyDescent="0.25">
      <c r="A354" s="187" t="s">
        <v>61</v>
      </c>
      <c r="B354" s="187"/>
      <c r="C354" s="189"/>
      <c r="D354" s="189"/>
      <c r="E354" s="189"/>
      <c r="F354" s="12"/>
      <c r="G354" s="149" t="s">
        <v>280</v>
      </c>
      <c r="H354" s="149" t="s">
        <v>308</v>
      </c>
      <c r="I354" s="109" t="s">
        <v>2039</v>
      </c>
      <c r="J354" s="302" t="s">
        <v>1998</v>
      </c>
      <c r="K354" s="12"/>
      <c r="L354" s="90">
        <v>18000</v>
      </c>
      <c r="M354" s="12"/>
      <c r="N354" s="12"/>
      <c r="O354" s="106"/>
      <c r="P354" s="12"/>
      <c r="Q354" s="12"/>
      <c r="R354" s="189">
        <v>2</v>
      </c>
      <c r="S354" s="90">
        <v>6500</v>
      </c>
      <c r="T354" s="90">
        <f>+L354-R354-S354</f>
        <v>11498</v>
      </c>
    </row>
    <row r="355" spans="1:25" s="12" customFormat="1" ht="18" customHeight="1" x14ac:dyDescent="0.25">
      <c r="A355" s="187" t="s">
        <v>61</v>
      </c>
      <c r="B355" s="187"/>
      <c r="C355" s="189"/>
      <c r="D355" s="189"/>
      <c r="E355" s="189"/>
      <c r="G355" s="149" t="s">
        <v>280</v>
      </c>
      <c r="H355" s="149" t="s">
        <v>1497</v>
      </c>
      <c r="I355" s="149" t="s">
        <v>1021</v>
      </c>
      <c r="J355" s="109" t="s">
        <v>1996</v>
      </c>
      <c r="L355" s="90">
        <v>13000</v>
      </c>
      <c r="O355" s="106"/>
      <c r="R355" s="195">
        <v>2500</v>
      </c>
      <c r="S355" s="90">
        <v>4000</v>
      </c>
      <c r="T355" s="90">
        <f>+L355-R355-S355</f>
        <v>6500</v>
      </c>
    </row>
    <row r="356" spans="1:25" s="149" customFormat="1" ht="18" customHeight="1" x14ac:dyDescent="0.25">
      <c r="A356" s="187" t="s">
        <v>61</v>
      </c>
      <c r="B356" s="187" t="s">
        <v>58</v>
      </c>
      <c r="C356" s="189"/>
      <c r="D356" s="189"/>
      <c r="E356" s="189"/>
      <c r="F356" s="139"/>
      <c r="G356" s="199" t="s">
        <v>280</v>
      </c>
      <c r="H356" s="199" t="s">
        <v>230</v>
      </c>
      <c r="I356" s="199" t="s">
        <v>2466</v>
      </c>
      <c r="J356" s="303" t="s">
        <v>1996</v>
      </c>
      <c r="K356" s="12"/>
      <c r="L356" s="90">
        <v>18000</v>
      </c>
      <c r="M356" s="12"/>
      <c r="N356" s="12"/>
      <c r="O356" s="106"/>
      <c r="P356" s="12"/>
      <c r="Q356" s="12"/>
      <c r="R356" s="189">
        <v>2</v>
      </c>
      <c r="S356" s="90">
        <v>5000</v>
      </c>
      <c r="T356" s="106">
        <f>+L356-R356-S356</f>
        <v>12998</v>
      </c>
      <c r="U356" s="90"/>
      <c r="V356" s="90"/>
    </row>
    <row r="357" spans="1:25" s="149" customFormat="1" ht="18" customHeight="1" x14ac:dyDescent="0.25">
      <c r="A357" s="187" t="s">
        <v>61</v>
      </c>
      <c r="B357" s="187"/>
      <c r="C357" s="189"/>
      <c r="D357" s="189"/>
      <c r="E357" s="189"/>
      <c r="F357" s="12"/>
      <c r="G357" s="149" t="s">
        <v>280</v>
      </c>
      <c r="H357" s="149" t="s">
        <v>292</v>
      </c>
      <c r="I357" s="149" t="s">
        <v>293</v>
      </c>
      <c r="J357" s="302" t="s">
        <v>649</v>
      </c>
      <c r="K357" s="12"/>
      <c r="L357" s="90">
        <v>14144</v>
      </c>
      <c r="M357" s="12"/>
      <c r="N357" s="12"/>
      <c r="O357" s="106">
        <v>6329</v>
      </c>
      <c r="P357" s="12"/>
      <c r="Q357" s="12"/>
      <c r="R357" s="195">
        <f>+L357-O357</f>
        <v>7815</v>
      </c>
      <c r="S357" s="90"/>
      <c r="T357" s="90"/>
    </row>
    <row r="358" spans="1:25" s="149" customFormat="1" ht="18" customHeight="1" x14ac:dyDescent="0.25">
      <c r="A358" s="187" t="s">
        <v>61</v>
      </c>
      <c r="B358" s="187"/>
      <c r="C358" s="189"/>
      <c r="D358" s="189"/>
      <c r="E358" s="189"/>
      <c r="F358" s="12"/>
      <c r="G358" s="149" t="s">
        <v>280</v>
      </c>
      <c r="H358" s="149" t="s">
        <v>641</v>
      </c>
      <c r="I358" s="149" t="s">
        <v>1544</v>
      </c>
      <c r="J358" s="302" t="s">
        <v>1377</v>
      </c>
      <c r="K358" s="12"/>
      <c r="L358" s="90">
        <v>12000</v>
      </c>
      <c r="M358" s="12"/>
      <c r="N358" s="12"/>
      <c r="O358" s="106"/>
      <c r="P358" s="12"/>
      <c r="Q358" s="12"/>
      <c r="R358" s="189">
        <v>2500</v>
      </c>
      <c r="S358" s="90">
        <f>+L358-R358</f>
        <v>9500</v>
      </c>
      <c r="T358" s="106"/>
      <c r="U358" s="90"/>
      <c r="V358" s="90"/>
    </row>
    <row r="359" spans="1:25" s="12" customFormat="1" ht="18" customHeight="1" x14ac:dyDescent="0.25">
      <c r="A359" s="187" t="s">
        <v>61</v>
      </c>
      <c r="B359" s="187"/>
      <c r="C359" s="189"/>
      <c r="D359" s="189"/>
      <c r="E359" s="189"/>
      <c r="G359" s="149" t="s">
        <v>1500</v>
      </c>
      <c r="H359" s="149" t="s">
        <v>1040</v>
      </c>
      <c r="I359" s="149" t="s">
        <v>2682</v>
      </c>
      <c r="J359" s="109" t="s">
        <v>1996</v>
      </c>
      <c r="L359" s="90">
        <v>16000</v>
      </c>
      <c r="O359" s="106"/>
      <c r="R359" s="195">
        <v>2</v>
      </c>
      <c r="S359" s="90">
        <v>4000</v>
      </c>
      <c r="T359" s="90">
        <f>+L359-R359-S359</f>
        <v>11998</v>
      </c>
    </row>
    <row r="360" spans="1:25" s="149" customFormat="1" ht="18" customHeight="1" x14ac:dyDescent="0.25">
      <c r="A360" s="187" t="s">
        <v>61</v>
      </c>
      <c r="B360" s="187"/>
      <c r="C360" s="189"/>
      <c r="D360" s="189"/>
      <c r="E360" s="189"/>
      <c r="F360" s="12"/>
      <c r="G360" s="149" t="s">
        <v>280</v>
      </c>
      <c r="H360" s="149" t="s">
        <v>294</v>
      </c>
      <c r="I360" s="149" t="s">
        <v>2480</v>
      </c>
      <c r="J360" s="302" t="s">
        <v>1794</v>
      </c>
      <c r="K360" s="12"/>
      <c r="L360" s="90">
        <v>24000</v>
      </c>
      <c r="M360" s="12"/>
      <c r="N360" s="12"/>
      <c r="O360" s="106"/>
      <c r="P360" s="12"/>
      <c r="Q360" s="12"/>
      <c r="R360" s="189">
        <v>2500</v>
      </c>
      <c r="S360" s="90">
        <v>9500</v>
      </c>
      <c r="T360" s="90">
        <f>+L360-R360-S360</f>
        <v>12000</v>
      </c>
    </row>
    <row r="361" spans="1:25" s="12" customFormat="1" ht="18" customHeight="1" x14ac:dyDescent="0.25">
      <c r="A361" s="187" t="s">
        <v>61</v>
      </c>
      <c r="B361" s="187"/>
      <c r="C361" s="189"/>
      <c r="D361" s="189"/>
      <c r="E361" s="189"/>
      <c r="G361" s="149" t="s">
        <v>280</v>
      </c>
      <c r="H361" s="149" t="s">
        <v>252</v>
      </c>
      <c r="I361" s="149" t="s">
        <v>2406</v>
      </c>
      <c r="J361" s="109" t="s">
        <v>1996</v>
      </c>
      <c r="L361" s="90">
        <v>13650</v>
      </c>
      <c r="O361" s="106"/>
      <c r="R361" s="195">
        <v>1500</v>
      </c>
      <c r="S361" s="90">
        <v>3000</v>
      </c>
      <c r="T361" s="90">
        <f>+L361-R361-S361</f>
        <v>9150</v>
      </c>
    </row>
    <row r="362" spans="1:25" s="149" customFormat="1" ht="18" customHeight="1" x14ac:dyDescent="0.25">
      <c r="A362" s="188" t="s">
        <v>184</v>
      </c>
      <c r="B362" s="188"/>
      <c r="C362" s="189"/>
      <c r="D362" s="189"/>
      <c r="E362" s="189"/>
      <c r="G362" s="149" t="s">
        <v>311</v>
      </c>
      <c r="H362" s="149" t="s">
        <v>241</v>
      </c>
      <c r="I362" s="179" t="s">
        <v>312</v>
      </c>
      <c r="J362" s="272" t="s">
        <v>636</v>
      </c>
      <c r="L362" s="90">
        <v>15000</v>
      </c>
      <c r="O362" s="90">
        <v>12980</v>
      </c>
      <c r="R362" s="90">
        <f>+L362-O362</f>
        <v>2020</v>
      </c>
      <c r="S362" s="90"/>
      <c r="T362" s="90"/>
      <c r="U362" s="188"/>
      <c r="V362" s="188"/>
      <c r="W362" s="188"/>
      <c r="X362" s="188"/>
      <c r="Y362" s="188"/>
    </row>
    <row r="363" spans="1:25" s="149" customFormat="1" ht="36.75" customHeight="1" x14ac:dyDescent="0.25">
      <c r="A363" s="149" t="s">
        <v>40</v>
      </c>
      <c r="B363" s="149" t="s">
        <v>142</v>
      </c>
      <c r="C363" s="108"/>
      <c r="G363" s="125" t="s">
        <v>295</v>
      </c>
      <c r="H363" s="149" t="s">
        <v>296</v>
      </c>
      <c r="I363" s="149" t="s">
        <v>1545</v>
      </c>
      <c r="J363" s="179" t="s">
        <v>2007</v>
      </c>
      <c r="L363" s="108">
        <v>35000</v>
      </c>
      <c r="O363" s="108">
        <v>13173</v>
      </c>
      <c r="R363" s="108">
        <v>3500</v>
      </c>
      <c r="S363" s="108">
        <f>+L363-O363-R363</f>
        <v>18327</v>
      </c>
      <c r="T363" s="90"/>
    </row>
    <row r="364" spans="1:25" s="12" customFormat="1" ht="47.25" customHeight="1" x14ac:dyDescent="0.25">
      <c r="A364" s="188" t="s">
        <v>61</v>
      </c>
      <c r="B364" s="188" t="s">
        <v>142</v>
      </c>
      <c r="C364" s="419"/>
      <c r="D364" s="419"/>
      <c r="E364" s="419"/>
      <c r="F364" s="419"/>
      <c r="G364" s="125" t="s">
        <v>1981</v>
      </c>
      <c r="H364" s="149" t="s">
        <v>461</v>
      </c>
      <c r="I364" s="149" t="s">
        <v>2008</v>
      </c>
      <c r="J364" s="179" t="s">
        <v>1996</v>
      </c>
      <c r="L364" s="90">
        <v>15000</v>
      </c>
      <c r="O364" s="106"/>
      <c r="R364" s="195">
        <v>2</v>
      </c>
      <c r="S364" s="90">
        <v>4000</v>
      </c>
      <c r="T364" s="90">
        <f>+L364-R364-S364</f>
        <v>10998</v>
      </c>
    </row>
    <row r="365" spans="1:25" s="12" customFormat="1" ht="18" customHeight="1" x14ac:dyDescent="0.25">
      <c r="A365" s="188" t="s">
        <v>40</v>
      </c>
      <c r="B365" s="188"/>
      <c r="C365" s="189"/>
      <c r="D365" s="189"/>
      <c r="E365" s="189"/>
      <c r="F365" s="149"/>
      <c r="G365" s="149" t="s">
        <v>280</v>
      </c>
      <c r="H365" s="149" t="s">
        <v>297</v>
      </c>
      <c r="I365" s="149" t="s">
        <v>2489</v>
      </c>
      <c r="J365" s="272" t="s">
        <v>924</v>
      </c>
      <c r="K365" s="149"/>
      <c r="L365" s="90">
        <v>15340</v>
      </c>
      <c r="M365" s="149"/>
      <c r="N365" s="149"/>
      <c r="O365" s="90">
        <v>10840</v>
      </c>
      <c r="P365" s="149"/>
      <c r="Q365" s="149"/>
      <c r="R365" s="90">
        <f>+L365-O365</f>
        <v>4500</v>
      </c>
      <c r="S365" s="90"/>
      <c r="T365" s="90"/>
    </row>
    <row r="366" spans="1:25" s="12" customFormat="1" ht="18" customHeight="1" x14ac:dyDescent="0.25">
      <c r="A366" s="187" t="s">
        <v>61</v>
      </c>
      <c r="B366" s="187"/>
      <c r="C366" s="189"/>
      <c r="D366" s="189"/>
      <c r="E366" s="189"/>
      <c r="G366" s="149" t="s">
        <v>280</v>
      </c>
      <c r="H366" s="149" t="s">
        <v>477</v>
      </c>
      <c r="I366" s="149" t="s">
        <v>1522</v>
      </c>
      <c r="J366" s="109" t="s">
        <v>1996</v>
      </c>
      <c r="L366" s="90">
        <v>20500</v>
      </c>
      <c r="O366" s="106"/>
      <c r="R366" s="195">
        <v>2000</v>
      </c>
      <c r="S366" s="90">
        <v>5500</v>
      </c>
      <c r="T366" s="90">
        <f>+L366-R366-S366</f>
        <v>13000</v>
      </c>
    </row>
    <row r="367" spans="1:25" s="12" customFormat="1" ht="18" customHeight="1" x14ac:dyDescent="0.25">
      <c r="A367" s="187" t="s">
        <v>61</v>
      </c>
      <c r="B367" s="187"/>
      <c r="C367" s="189"/>
      <c r="D367" s="189"/>
      <c r="E367" s="189"/>
      <c r="G367" s="149" t="s">
        <v>280</v>
      </c>
      <c r="H367" s="149" t="s">
        <v>260</v>
      </c>
      <c r="I367" s="149" t="s">
        <v>1635</v>
      </c>
      <c r="J367" s="109" t="s">
        <v>1996</v>
      </c>
      <c r="L367" s="90">
        <v>25000</v>
      </c>
      <c r="O367" s="106"/>
      <c r="R367" s="195">
        <v>2</v>
      </c>
      <c r="S367" s="90">
        <v>10000</v>
      </c>
      <c r="T367" s="90">
        <f>+L367-R367-S367</f>
        <v>14998</v>
      </c>
    </row>
    <row r="368" spans="1:25" s="149" customFormat="1" ht="18" customHeight="1" x14ac:dyDescent="0.25">
      <c r="A368" s="187" t="s">
        <v>61</v>
      </c>
      <c r="B368" s="187" t="s">
        <v>142</v>
      </c>
      <c r="C368" s="189"/>
      <c r="D368" s="189"/>
      <c r="E368" s="189"/>
      <c r="F368" s="12"/>
      <c r="G368" s="149" t="s">
        <v>280</v>
      </c>
      <c r="H368" s="149" t="s">
        <v>193</v>
      </c>
      <c r="I368" s="149" t="s">
        <v>1484</v>
      </c>
      <c r="J368" s="302" t="s">
        <v>649</v>
      </c>
      <c r="K368" s="12"/>
      <c r="L368" s="90">
        <v>9000</v>
      </c>
      <c r="M368" s="12"/>
      <c r="N368" s="12"/>
      <c r="O368" s="106">
        <v>3100</v>
      </c>
      <c r="P368" s="12"/>
      <c r="Q368" s="12"/>
      <c r="R368" s="235">
        <f>+L368-O368</f>
        <v>5900</v>
      </c>
      <c r="S368" s="106"/>
      <c r="T368" s="106"/>
    </row>
    <row r="369" spans="1:25" s="149" customFormat="1" ht="18" customHeight="1" x14ac:dyDescent="0.25">
      <c r="A369" s="188" t="s">
        <v>61</v>
      </c>
      <c r="B369" s="188"/>
      <c r="C369" s="189"/>
      <c r="D369" s="189"/>
      <c r="E369" s="189"/>
      <c r="G369" s="149" t="s">
        <v>280</v>
      </c>
      <c r="H369" s="149" t="s">
        <v>570</v>
      </c>
      <c r="I369" s="149" t="s">
        <v>1021</v>
      </c>
      <c r="J369" s="272" t="s">
        <v>1377</v>
      </c>
      <c r="L369" s="90">
        <v>13000</v>
      </c>
      <c r="O369" s="90"/>
      <c r="R369" s="189">
        <v>2</v>
      </c>
      <c r="S369" s="90">
        <f>+L369-R369</f>
        <v>12998</v>
      </c>
      <c r="T369" s="90"/>
      <c r="U369" s="90"/>
      <c r="V369" s="90"/>
    </row>
    <row r="370" spans="1:25" s="12" customFormat="1" ht="18" customHeight="1" x14ac:dyDescent="0.25">
      <c r="A370" s="187" t="s">
        <v>61</v>
      </c>
      <c r="B370" s="187"/>
      <c r="C370" s="189"/>
      <c r="D370" s="189"/>
      <c r="E370" s="189"/>
      <c r="G370" s="149" t="s">
        <v>1564</v>
      </c>
      <c r="H370" s="149" t="s">
        <v>1563</v>
      </c>
      <c r="I370" s="149" t="s">
        <v>2465</v>
      </c>
      <c r="J370" s="109" t="s">
        <v>1996</v>
      </c>
      <c r="L370" s="90">
        <v>18000</v>
      </c>
      <c r="O370" s="106"/>
      <c r="R370" s="195">
        <v>3500</v>
      </c>
      <c r="S370" s="90">
        <v>5500</v>
      </c>
      <c r="T370" s="90">
        <f>+L370-R370-S370</f>
        <v>9000</v>
      </c>
    </row>
    <row r="371" spans="1:25" s="12" customFormat="1" ht="18" customHeight="1" x14ac:dyDescent="0.25">
      <c r="A371" s="187" t="s">
        <v>61</v>
      </c>
      <c r="B371" s="187" t="s">
        <v>62</v>
      </c>
      <c r="C371" s="412"/>
      <c r="D371" s="412"/>
      <c r="E371" s="412"/>
      <c r="F371" s="412"/>
      <c r="G371" s="149" t="s">
        <v>309</v>
      </c>
      <c r="H371" s="149" t="s">
        <v>310</v>
      </c>
      <c r="I371" s="109" t="s">
        <v>2040</v>
      </c>
      <c r="J371" s="302" t="s">
        <v>1998</v>
      </c>
      <c r="L371" s="90">
        <v>15000</v>
      </c>
      <c r="O371" s="106"/>
      <c r="R371" s="189">
        <v>2</v>
      </c>
      <c r="S371" s="90">
        <v>5500</v>
      </c>
      <c r="T371" s="90">
        <f>+L371-R371-S371</f>
        <v>9498</v>
      </c>
    </row>
    <row r="372" spans="1:25" s="149" customFormat="1" ht="33.75" customHeight="1" x14ac:dyDescent="0.25">
      <c r="A372" s="187" t="s">
        <v>61</v>
      </c>
      <c r="B372" s="187" t="s">
        <v>62</v>
      </c>
      <c r="C372" s="419"/>
      <c r="D372" s="419"/>
      <c r="E372" s="304"/>
      <c r="F372" s="305"/>
      <c r="G372" s="125" t="s">
        <v>1956</v>
      </c>
      <c r="H372" s="149" t="s">
        <v>1015</v>
      </c>
      <c r="I372" s="149" t="s">
        <v>2041</v>
      </c>
      <c r="J372" s="302" t="s">
        <v>1997</v>
      </c>
      <c r="K372" s="12"/>
      <c r="L372" s="90">
        <v>20000</v>
      </c>
      <c r="M372" s="12"/>
      <c r="N372" s="12"/>
      <c r="O372" s="106"/>
      <c r="P372" s="12"/>
      <c r="Q372" s="12"/>
      <c r="R372" s="189">
        <v>2</v>
      </c>
      <c r="S372" s="90">
        <v>5000</v>
      </c>
      <c r="T372" s="90">
        <f>+L372-R372-S372</f>
        <v>14998</v>
      </c>
      <c r="U372" s="90"/>
      <c r="V372" s="90"/>
    </row>
    <row r="373" spans="1:25" s="12" customFormat="1" ht="18" customHeight="1" x14ac:dyDescent="0.25">
      <c r="A373" s="187" t="s">
        <v>61</v>
      </c>
      <c r="B373" s="187" t="s">
        <v>58</v>
      </c>
      <c r="C373" s="189"/>
      <c r="D373" s="189"/>
      <c r="E373" s="189"/>
      <c r="G373" s="149" t="s">
        <v>309</v>
      </c>
      <c r="H373" s="149" t="s">
        <v>155</v>
      </c>
      <c r="I373" s="109" t="s">
        <v>299</v>
      </c>
      <c r="J373" s="302" t="s">
        <v>1996</v>
      </c>
      <c r="L373" s="90">
        <v>10000</v>
      </c>
      <c r="O373" s="106"/>
      <c r="R373" s="108">
        <v>2</v>
      </c>
      <c r="S373" s="90">
        <f t="shared" ref="S373:S376" si="21">+L373-R373</f>
        <v>9998</v>
      </c>
      <c r="T373" s="106"/>
      <c r="U373" s="187"/>
      <c r="V373" s="187"/>
      <c r="W373" s="187"/>
      <c r="X373" s="187"/>
      <c r="Y373" s="187"/>
    </row>
    <row r="374" spans="1:25" s="149" customFormat="1" ht="18" customHeight="1" x14ac:dyDescent="0.25">
      <c r="A374" s="187" t="s">
        <v>61</v>
      </c>
      <c r="B374" s="187" t="s">
        <v>48</v>
      </c>
      <c r="C374" s="189"/>
      <c r="D374" s="189"/>
      <c r="E374" s="189"/>
      <c r="F374" s="12"/>
      <c r="G374" s="125" t="s">
        <v>2498</v>
      </c>
      <c r="H374" s="149" t="s">
        <v>949</v>
      </c>
      <c r="I374" s="149" t="s">
        <v>2492</v>
      </c>
      <c r="J374" s="302" t="s">
        <v>634</v>
      </c>
      <c r="K374" s="12"/>
      <c r="L374" s="90">
        <v>15000</v>
      </c>
      <c r="M374" s="12"/>
      <c r="N374" s="12"/>
      <c r="O374" s="106">
        <v>6000</v>
      </c>
      <c r="P374" s="12"/>
      <c r="Q374" s="12"/>
      <c r="R374" s="195">
        <f>+L374-O374</f>
        <v>9000</v>
      </c>
      <c r="S374" s="90"/>
      <c r="T374" s="106"/>
      <c r="U374" s="90"/>
      <c r="V374" s="90"/>
    </row>
    <row r="375" spans="1:25" s="12" customFormat="1" ht="18" customHeight="1" x14ac:dyDescent="0.25">
      <c r="A375" s="188" t="s">
        <v>61</v>
      </c>
      <c r="B375" s="422"/>
      <c r="C375" s="422"/>
      <c r="D375" s="422"/>
      <c r="E375" s="422"/>
      <c r="F375" s="422"/>
      <c r="G375" s="149" t="s">
        <v>280</v>
      </c>
      <c r="H375" s="149" t="s">
        <v>305</v>
      </c>
      <c r="I375" s="149" t="s">
        <v>1495</v>
      </c>
      <c r="J375" s="272" t="s">
        <v>649</v>
      </c>
      <c r="K375" s="149"/>
      <c r="L375" s="90">
        <v>15000</v>
      </c>
      <c r="M375" s="149"/>
      <c r="N375" s="149"/>
      <c r="O375" s="90">
        <v>9000</v>
      </c>
      <c r="P375" s="149"/>
      <c r="Q375" s="149"/>
      <c r="R375" s="90">
        <f>+L375-O375</f>
        <v>6000</v>
      </c>
      <c r="S375" s="90"/>
      <c r="T375" s="90"/>
      <c r="U375" s="90"/>
    </row>
    <row r="376" spans="1:25" s="149" customFormat="1" ht="18" customHeight="1" x14ac:dyDescent="0.25">
      <c r="A376" s="187" t="s">
        <v>61</v>
      </c>
      <c r="B376" s="187"/>
      <c r="C376" s="189"/>
      <c r="D376" s="189"/>
      <c r="E376" s="189"/>
      <c r="F376" s="12"/>
      <c r="G376" s="149" t="s">
        <v>280</v>
      </c>
      <c r="H376" s="149" t="s">
        <v>306</v>
      </c>
      <c r="I376" s="149" t="s">
        <v>307</v>
      </c>
      <c r="J376" s="302" t="s">
        <v>1379</v>
      </c>
      <c r="K376" s="12"/>
      <c r="L376" s="90">
        <v>11000</v>
      </c>
      <c r="M376" s="12"/>
      <c r="N376" s="12"/>
      <c r="O376" s="106"/>
      <c r="P376" s="12"/>
      <c r="Q376" s="12"/>
      <c r="R376" s="189">
        <v>2</v>
      </c>
      <c r="S376" s="90">
        <f t="shared" si="21"/>
        <v>10998</v>
      </c>
      <c r="T376" s="106"/>
      <c r="U376" s="90"/>
      <c r="V376" s="90"/>
    </row>
    <row r="377" spans="1:25" s="199" customFormat="1" ht="18" customHeight="1" x14ac:dyDescent="0.25">
      <c r="A377" s="206"/>
      <c r="B377" s="206"/>
      <c r="C377" s="306"/>
      <c r="D377" s="306"/>
      <c r="E377" s="306"/>
      <c r="F377" s="139"/>
      <c r="G377" s="199" t="s">
        <v>280</v>
      </c>
      <c r="H377" s="199" t="s">
        <v>174</v>
      </c>
      <c r="I377" s="199" t="s">
        <v>1727</v>
      </c>
      <c r="J377" s="303" t="s">
        <v>1704</v>
      </c>
      <c r="K377" s="139"/>
      <c r="L377" s="144">
        <v>17000</v>
      </c>
      <c r="M377" s="139"/>
      <c r="N377" s="139"/>
      <c r="O377" s="147"/>
      <c r="P377" s="139"/>
      <c r="Q377" s="139"/>
      <c r="R377" s="306">
        <v>2</v>
      </c>
      <c r="S377" s="144">
        <v>7500</v>
      </c>
      <c r="T377" s="147">
        <f>+L377-R377-S377</f>
        <v>9498</v>
      </c>
      <c r="U377" s="144"/>
      <c r="V377" s="144"/>
    </row>
    <row r="378" spans="1:25" s="199" customFormat="1" ht="18" customHeight="1" x14ac:dyDescent="0.25">
      <c r="A378" s="206"/>
      <c r="B378" s="206"/>
      <c r="C378" s="306"/>
      <c r="D378" s="306"/>
      <c r="E378" s="306"/>
      <c r="F378" s="139"/>
      <c r="G378" s="199" t="s">
        <v>280</v>
      </c>
      <c r="H378" s="199" t="s">
        <v>282</v>
      </c>
      <c r="I378" s="199" t="s">
        <v>2477</v>
      </c>
      <c r="J378" s="303" t="s">
        <v>1704</v>
      </c>
      <c r="K378" s="139"/>
      <c r="L378" s="144">
        <v>18000</v>
      </c>
      <c r="M378" s="139"/>
      <c r="N378" s="139"/>
      <c r="O378" s="147"/>
      <c r="P378" s="139"/>
      <c r="Q378" s="139"/>
      <c r="R378" s="306">
        <v>2000</v>
      </c>
      <c r="S378" s="144">
        <v>7500</v>
      </c>
      <c r="T378" s="147">
        <f>+L378-R378-S378</f>
        <v>8500</v>
      </c>
      <c r="U378" s="144"/>
      <c r="V378" s="144"/>
    </row>
    <row r="379" spans="1:25" s="199" customFormat="1" ht="18" customHeight="1" x14ac:dyDescent="0.25">
      <c r="A379" s="206"/>
      <c r="B379" s="206"/>
      <c r="C379" s="306"/>
      <c r="D379" s="306"/>
      <c r="E379" s="306"/>
      <c r="F379" s="139"/>
      <c r="G379" s="199" t="s">
        <v>2680</v>
      </c>
      <c r="H379" s="199" t="s">
        <v>366</v>
      </c>
      <c r="I379" s="199" t="s">
        <v>2477</v>
      </c>
      <c r="J379" s="303" t="s">
        <v>1704</v>
      </c>
      <c r="K379" s="139"/>
      <c r="L379" s="144">
        <v>18000</v>
      </c>
      <c r="M379" s="139"/>
      <c r="N379" s="139"/>
      <c r="O379" s="147"/>
      <c r="P379" s="139"/>
      <c r="Q379" s="139"/>
      <c r="R379" s="306">
        <v>2</v>
      </c>
      <c r="S379" s="144">
        <v>7500</v>
      </c>
      <c r="T379" s="147">
        <f t="shared" ref="T379:T380" si="22">+L379-R379-S379</f>
        <v>10498</v>
      </c>
      <c r="U379" s="144"/>
      <c r="V379" s="144"/>
    </row>
    <row r="380" spans="1:25" s="199" customFormat="1" ht="18" customHeight="1" x14ac:dyDescent="0.25">
      <c r="A380" s="206"/>
      <c r="B380" s="206"/>
      <c r="C380" s="306"/>
      <c r="D380" s="306"/>
      <c r="E380" s="306"/>
      <c r="F380" s="139"/>
      <c r="G380" s="199" t="s">
        <v>280</v>
      </c>
      <c r="H380" s="199" t="s">
        <v>618</v>
      </c>
      <c r="I380" s="199" t="s">
        <v>2053</v>
      </c>
      <c r="J380" s="303" t="s">
        <v>1704</v>
      </c>
      <c r="K380" s="139"/>
      <c r="L380" s="144">
        <v>16000</v>
      </c>
      <c r="M380" s="139"/>
      <c r="N380" s="139"/>
      <c r="O380" s="147"/>
      <c r="P380" s="139"/>
      <c r="Q380" s="139"/>
      <c r="R380" s="306">
        <v>2</v>
      </c>
      <c r="S380" s="144">
        <v>7500</v>
      </c>
      <c r="T380" s="147">
        <f t="shared" si="22"/>
        <v>8498</v>
      </c>
      <c r="U380" s="144"/>
      <c r="V380" s="144"/>
    </row>
    <row r="381" spans="1:25" s="199" customFormat="1" ht="18" customHeight="1" x14ac:dyDescent="0.25">
      <c r="A381" s="206"/>
      <c r="B381" s="307"/>
      <c r="C381" s="306"/>
      <c r="D381" s="306"/>
      <c r="E381" s="306"/>
      <c r="F381" s="139"/>
      <c r="G381" s="199" t="s">
        <v>280</v>
      </c>
      <c r="H381" s="199" t="s">
        <v>2679</v>
      </c>
      <c r="I381" s="199" t="s">
        <v>2009</v>
      </c>
      <c r="J381" s="303" t="s">
        <v>1704</v>
      </c>
      <c r="K381" s="139"/>
      <c r="L381" s="144">
        <v>9500</v>
      </c>
      <c r="M381" s="139"/>
      <c r="N381" s="139"/>
      <c r="O381" s="147"/>
      <c r="P381" s="139"/>
      <c r="Q381" s="139"/>
      <c r="R381" s="308">
        <v>2</v>
      </c>
      <c r="S381" s="144">
        <v>2000</v>
      </c>
      <c r="T381" s="147">
        <f t="shared" ref="T381" si="23">+L381-R381-S381</f>
        <v>7498</v>
      </c>
      <c r="U381" s="144"/>
      <c r="V381" s="144"/>
    </row>
    <row r="382" spans="1:25" s="12" customFormat="1" ht="18" customHeight="1" x14ac:dyDescent="0.25">
      <c r="A382" s="206"/>
      <c r="B382" s="187" t="s">
        <v>62</v>
      </c>
      <c r="C382" s="306"/>
      <c r="D382" s="189"/>
      <c r="E382" s="189"/>
      <c r="F382" s="139"/>
      <c r="G382" s="199" t="s">
        <v>280</v>
      </c>
      <c r="H382" s="199" t="s">
        <v>203</v>
      </c>
      <c r="I382" s="199" t="s">
        <v>2009</v>
      </c>
      <c r="J382" s="303" t="s">
        <v>1704</v>
      </c>
      <c r="K382" s="139"/>
      <c r="L382" s="144">
        <v>9500</v>
      </c>
      <c r="M382" s="139"/>
      <c r="N382" s="139"/>
      <c r="O382" s="147"/>
      <c r="P382" s="139"/>
      <c r="Q382" s="139"/>
      <c r="R382" s="308">
        <v>1000</v>
      </c>
      <c r="S382" s="144">
        <v>2000</v>
      </c>
      <c r="T382" s="147">
        <f t="shared" ref="T382:T384" si="24">+L382-R382-S382</f>
        <v>6500</v>
      </c>
    </row>
    <row r="383" spans="1:25" s="12" customFormat="1" ht="18" customHeight="1" x14ac:dyDescent="0.25">
      <c r="A383" s="206"/>
      <c r="B383" s="187"/>
      <c r="C383" s="306"/>
      <c r="D383" s="189"/>
      <c r="E383" s="189"/>
      <c r="F383" s="139"/>
      <c r="G383" s="199" t="s">
        <v>280</v>
      </c>
      <c r="H383" s="199" t="s">
        <v>1944</v>
      </c>
      <c r="I383" s="199" t="s">
        <v>2009</v>
      </c>
      <c r="J383" s="303" t="s">
        <v>1704</v>
      </c>
      <c r="K383" s="139"/>
      <c r="L383" s="144">
        <v>9500</v>
      </c>
      <c r="M383" s="139"/>
      <c r="N383" s="139"/>
      <c r="O383" s="147"/>
      <c r="P383" s="139"/>
      <c r="Q383" s="139"/>
      <c r="R383" s="308">
        <v>1000</v>
      </c>
      <c r="S383" s="144">
        <v>2000</v>
      </c>
      <c r="T383" s="147">
        <f t="shared" si="24"/>
        <v>6500</v>
      </c>
    </row>
    <row r="384" spans="1:25" s="12" customFormat="1" ht="18" customHeight="1" x14ac:dyDescent="0.25">
      <c r="A384" s="206"/>
      <c r="B384" s="187"/>
      <c r="C384" s="306"/>
      <c r="D384" s="189"/>
      <c r="E384" s="189"/>
      <c r="F384" s="139"/>
      <c r="G384" s="199" t="s">
        <v>280</v>
      </c>
      <c r="H384" s="199" t="s">
        <v>182</v>
      </c>
      <c r="I384" s="199" t="s">
        <v>2009</v>
      </c>
      <c r="J384" s="303" t="s">
        <v>1704</v>
      </c>
      <c r="K384" s="139"/>
      <c r="L384" s="144">
        <v>9500</v>
      </c>
      <c r="M384" s="139"/>
      <c r="N384" s="139"/>
      <c r="O384" s="147"/>
      <c r="P384" s="139"/>
      <c r="Q384" s="139"/>
      <c r="R384" s="308">
        <v>1000</v>
      </c>
      <c r="S384" s="144">
        <v>2000</v>
      </c>
      <c r="T384" s="147">
        <f t="shared" si="24"/>
        <v>6500</v>
      </c>
    </row>
    <row r="385" spans="1:88" s="12" customFormat="1" ht="18" customHeight="1" x14ac:dyDescent="0.25">
      <c r="A385" s="206"/>
      <c r="B385" s="187" t="s">
        <v>58</v>
      </c>
      <c r="C385" s="306"/>
      <c r="D385" s="189"/>
      <c r="E385" s="189"/>
      <c r="F385" s="139"/>
      <c r="G385" s="199" t="s">
        <v>280</v>
      </c>
      <c r="H385" s="199" t="s">
        <v>585</v>
      </c>
      <c r="I385" s="199" t="s">
        <v>2481</v>
      </c>
      <c r="J385" s="204" t="s">
        <v>1704</v>
      </c>
      <c r="K385" s="139"/>
      <c r="L385" s="144">
        <v>12000</v>
      </c>
      <c r="M385" s="139"/>
      <c r="N385" s="139"/>
      <c r="O385" s="147"/>
      <c r="P385" s="139"/>
      <c r="Q385" s="139"/>
      <c r="R385" s="308">
        <v>1500</v>
      </c>
      <c r="S385" s="144">
        <v>2000</v>
      </c>
      <c r="T385" s="144">
        <f>+L385-R385-S385</f>
        <v>8500</v>
      </c>
    </row>
    <row r="386" spans="1:88" s="12" customFormat="1" ht="18" customHeight="1" x14ac:dyDescent="0.25">
      <c r="A386" s="206"/>
      <c r="B386" s="187" t="s">
        <v>48</v>
      </c>
      <c r="C386" s="306"/>
      <c r="D386" s="189"/>
      <c r="E386" s="189"/>
      <c r="F386" s="139"/>
      <c r="G386" s="199" t="s">
        <v>280</v>
      </c>
      <c r="H386" s="199" t="s">
        <v>361</v>
      </c>
      <c r="I386" s="199" t="s">
        <v>2009</v>
      </c>
      <c r="J386" s="303" t="s">
        <v>1704</v>
      </c>
      <c r="K386" s="139"/>
      <c r="L386" s="144">
        <v>9500</v>
      </c>
      <c r="M386" s="139"/>
      <c r="N386" s="139"/>
      <c r="O386" s="147"/>
      <c r="P386" s="139"/>
      <c r="Q386" s="139"/>
      <c r="R386" s="308">
        <v>1500</v>
      </c>
      <c r="S386" s="144">
        <v>2000</v>
      </c>
      <c r="T386" s="147">
        <f t="shared" ref="T386:T389" si="25">+L386-R386-S386</f>
        <v>6000</v>
      </c>
    </row>
    <row r="387" spans="1:88" s="12" customFormat="1" ht="18" customHeight="1" x14ac:dyDescent="0.25">
      <c r="A387" s="206"/>
      <c r="B387" s="187"/>
      <c r="C387" s="306"/>
      <c r="D387" s="189"/>
      <c r="E387" s="189"/>
      <c r="F387" s="139"/>
      <c r="G387" s="199" t="s">
        <v>280</v>
      </c>
      <c r="H387" s="199" t="s">
        <v>213</v>
      </c>
      <c r="I387" s="199" t="s">
        <v>2479</v>
      </c>
      <c r="J387" s="303" t="s">
        <v>1704</v>
      </c>
      <c r="K387" s="139"/>
      <c r="L387" s="144">
        <v>17000</v>
      </c>
      <c r="M387" s="139"/>
      <c r="N387" s="139"/>
      <c r="O387" s="147"/>
      <c r="P387" s="139"/>
      <c r="Q387" s="139"/>
      <c r="R387" s="306">
        <v>1500</v>
      </c>
      <c r="S387" s="144">
        <v>7500</v>
      </c>
      <c r="T387" s="147">
        <f>+L387-R387-S387</f>
        <v>8000</v>
      </c>
    </row>
    <row r="388" spans="1:88" s="12" customFormat="1" ht="18" customHeight="1" x14ac:dyDescent="0.25">
      <c r="A388" s="206"/>
      <c r="B388" s="187" t="s">
        <v>48</v>
      </c>
      <c r="C388" s="306"/>
      <c r="D388" s="189"/>
      <c r="E388" s="189"/>
      <c r="F388" s="139"/>
      <c r="G388" s="199" t="s">
        <v>280</v>
      </c>
      <c r="H388" s="199" t="s">
        <v>862</v>
      </c>
      <c r="I388" s="199" t="s">
        <v>2009</v>
      </c>
      <c r="J388" s="303" t="s">
        <v>1704</v>
      </c>
      <c r="K388" s="139"/>
      <c r="L388" s="144">
        <v>9500</v>
      </c>
      <c r="M388" s="139"/>
      <c r="N388" s="139"/>
      <c r="O388" s="147"/>
      <c r="P388" s="139"/>
      <c r="Q388" s="139"/>
      <c r="R388" s="308">
        <v>2</v>
      </c>
      <c r="S388" s="144">
        <v>2000</v>
      </c>
      <c r="T388" s="147">
        <f t="shared" si="25"/>
        <v>7498</v>
      </c>
    </row>
    <row r="389" spans="1:88" s="12" customFormat="1" ht="18" customHeight="1" x14ac:dyDescent="0.25">
      <c r="A389" s="206"/>
      <c r="B389" s="187"/>
      <c r="C389" s="306"/>
      <c r="D389" s="189"/>
      <c r="E389" s="189"/>
      <c r="F389" s="139"/>
      <c r="G389" s="199" t="s">
        <v>280</v>
      </c>
      <c r="H389" s="199" t="s">
        <v>1170</v>
      </c>
      <c r="I389" s="199" t="s">
        <v>2479</v>
      </c>
      <c r="J389" s="204" t="s">
        <v>1704</v>
      </c>
      <c r="K389" s="139"/>
      <c r="L389" s="144">
        <v>12000</v>
      </c>
      <c r="M389" s="139"/>
      <c r="N389" s="139"/>
      <c r="O389" s="147"/>
      <c r="P389" s="139"/>
      <c r="Q389" s="139"/>
      <c r="R389" s="308">
        <v>1500</v>
      </c>
      <c r="S389" s="144">
        <v>5000</v>
      </c>
      <c r="T389" s="144">
        <f t="shared" si="25"/>
        <v>5500</v>
      </c>
    </row>
    <row r="390" spans="1:88" s="12" customFormat="1" ht="12.75" customHeight="1" x14ac:dyDescent="0.25">
      <c r="A390" s="206"/>
      <c r="B390" s="187"/>
      <c r="C390" s="306"/>
      <c r="D390" s="189"/>
      <c r="E390" s="189"/>
      <c r="F390" s="139"/>
      <c r="G390" s="199"/>
      <c r="H390" s="199"/>
      <c r="I390" s="199"/>
      <c r="J390" s="204"/>
      <c r="K390" s="139"/>
      <c r="L390" s="144"/>
      <c r="M390" s="139"/>
      <c r="N390" s="139"/>
      <c r="O390" s="147"/>
      <c r="P390" s="139"/>
      <c r="Q390" s="139"/>
      <c r="R390" s="308"/>
      <c r="S390" s="144"/>
      <c r="T390" s="144"/>
    </row>
    <row r="391" spans="1:88" s="12" customFormat="1" ht="12.75" hidden="1" customHeight="1" x14ac:dyDescent="0.25">
      <c r="A391" s="206"/>
      <c r="B391" s="187"/>
      <c r="C391" s="306"/>
      <c r="D391" s="189"/>
      <c r="E391" s="189"/>
      <c r="F391" s="139"/>
      <c r="G391" s="199"/>
      <c r="H391" s="199"/>
      <c r="I391" s="199"/>
      <c r="J391" s="204"/>
      <c r="K391" s="139"/>
      <c r="L391" s="144"/>
      <c r="M391" s="139"/>
      <c r="N391" s="139"/>
      <c r="O391" s="147"/>
      <c r="P391" s="139"/>
      <c r="Q391" s="139"/>
      <c r="R391" s="308"/>
      <c r="S391" s="144"/>
      <c r="T391" s="144"/>
    </row>
    <row r="392" spans="1:88" s="12" customFormat="1" ht="12.75" hidden="1" customHeight="1" x14ac:dyDescent="0.25">
      <c r="A392" s="206"/>
      <c r="B392" s="187"/>
      <c r="C392" s="306"/>
      <c r="D392" s="189"/>
      <c r="E392" s="189"/>
      <c r="F392" s="139"/>
      <c r="G392" s="199"/>
      <c r="H392" s="199"/>
      <c r="I392" s="199"/>
      <c r="J392" s="303"/>
      <c r="K392" s="139"/>
      <c r="L392" s="144"/>
      <c r="M392" s="139"/>
      <c r="N392" s="139"/>
      <c r="O392" s="147"/>
      <c r="P392" s="139"/>
      <c r="Q392" s="139"/>
      <c r="R392" s="308">
        <f>+R349+R371+R372+R382</f>
        <v>6004</v>
      </c>
      <c r="S392" s="144" t="s">
        <v>62</v>
      </c>
      <c r="T392" s="144"/>
    </row>
    <row r="393" spans="1:88" s="12" customFormat="1" ht="12.75" hidden="1" customHeight="1" x14ac:dyDescent="0.25">
      <c r="A393" s="206"/>
      <c r="B393" s="187"/>
      <c r="C393" s="306"/>
      <c r="D393" s="189"/>
      <c r="E393" s="189"/>
      <c r="F393" s="139"/>
      <c r="G393" s="199"/>
      <c r="H393" s="199"/>
      <c r="I393" s="199"/>
      <c r="J393" s="303"/>
      <c r="K393" s="139"/>
      <c r="L393" s="144"/>
      <c r="M393" s="139"/>
      <c r="N393" s="139"/>
      <c r="O393" s="147"/>
      <c r="P393" s="139"/>
      <c r="Q393" s="139"/>
      <c r="R393" s="308">
        <f>+R363+R364+R368+R375</f>
        <v>15402</v>
      </c>
      <c r="S393" s="144" t="s">
        <v>142</v>
      </c>
      <c r="T393" s="144"/>
    </row>
    <row r="394" spans="1:88" s="56" customFormat="1" ht="16.5" hidden="1" customHeight="1" x14ac:dyDescent="0.25">
      <c r="A394" s="291"/>
      <c r="B394" s="309"/>
      <c r="C394" s="310"/>
      <c r="D394" s="116"/>
      <c r="E394" s="116"/>
      <c r="F394" s="166"/>
      <c r="G394" s="311"/>
      <c r="H394" s="199"/>
      <c r="I394" s="199"/>
      <c r="J394" s="303"/>
      <c r="K394" s="139"/>
      <c r="L394" s="144"/>
      <c r="M394" s="139"/>
      <c r="N394" s="139"/>
      <c r="O394" s="147"/>
      <c r="P394" s="139"/>
      <c r="R394" s="147">
        <f>+R353+R356+R373++R385</f>
        <v>3004</v>
      </c>
      <c r="S394" s="144" t="s">
        <v>58</v>
      </c>
      <c r="T394" s="290"/>
      <c r="U394" s="149"/>
      <c r="V394" s="149"/>
      <c r="W394" s="149"/>
      <c r="X394" s="149"/>
      <c r="Y394" s="149"/>
      <c r="Z394" s="149"/>
      <c r="AA394" s="149"/>
      <c r="AB394" s="149"/>
      <c r="AC394" s="149"/>
      <c r="AD394" s="149"/>
      <c r="AE394" s="149"/>
      <c r="AF394" s="149"/>
      <c r="AG394" s="149"/>
      <c r="AH394" s="149"/>
      <c r="AI394" s="149"/>
      <c r="AJ394" s="149"/>
      <c r="AK394" s="149"/>
      <c r="AL394" s="149"/>
      <c r="AM394" s="149"/>
      <c r="AN394" s="149"/>
      <c r="AO394" s="149"/>
      <c r="AP394" s="149"/>
      <c r="AQ394" s="149"/>
      <c r="AR394" s="149"/>
      <c r="AS394" s="149"/>
      <c r="AT394" s="149"/>
      <c r="AU394" s="149"/>
      <c r="AV394" s="149"/>
      <c r="AW394" s="149"/>
      <c r="AX394" s="149"/>
      <c r="AY394" s="149"/>
      <c r="AZ394" s="149"/>
      <c r="BA394" s="149"/>
      <c r="BB394" s="149"/>
      <c r="BC394" s="149"/>
      <c r="BD394" s="149"/>
      <c r="BE394" s="149"/>
      <c r="BF394" s="149"/>
      <c r="BG394" s="149"/>
      <c r="BH394" s="149"/>
      <c r="BI394" s="149"/>
      <c r="BJ394" s="149"/>
      <c r="BK394" s="149"/>
      <c r="BL394" s="149"/>
      <c r="BM394" s="149"/>
      <c r="BN394" s="149"/>
      <c r="BO394" s="149"/>
      <c r="BP394" s="149"/>
      <c r="BQ394" s="149"/>
      <c r="BR394" s="149"/>
      <c r="BS394" s="149"/>
      <c r="BT394" s="149"/>
      <c r="BU394" s="149"/>
      <c r="BV394" s="149"/>
      <c r="BW394" s="149"/>
      <c r="BX394" s="149"/>
      <c r="BY394" s="149"/>
      <c r="BZ394" s="149"/>
      <c r="CA394" s="149"/>
      <c r="CB394" s="149"/>
      <c r="CC394" s="149"/>
      <c r="CD394" s="149"/>
      <c r="CE394" s="149"/>
      <c r="CF394" s="149"/>
      <c r="CG394" s="149"/>
      <c r="CH394" s="149"/>
      <c r="CI394" s="149"/>
      <c r="CJ394" s="149"/>
    </row>
    <row r="395" spans="1:88" s="12" customFormat="1" ht="25.5" hidden="1" customHeight="1" x14ac:dyDescent="0.25">
      <c r="A395" s="291"/>
      <c r="B395" s="309"/>
      <c r="C395" s="310"/>
      <c r="D395" s="116"/>
      <c r="E395" s="116"/>
      <c r="F395" s="166"/>
      <c r="G395" s="311"/>
      <c r="H395" s="199"/>
      <c r="I395" s="199"/>
      <c r="J395" s="303"/>
      <c r="K395" s="139"/>
      <c r="L395" s="144"/>
      <c r="M395" s="139"/>
      <c r="N395" s="139"/>
      <c r="O395" s="147"/>
      <c r="P395" s="139"/>
      <c r="R395" s="144">
        <f>+R350+R374++R386+R388</f>
        <v>15502</v>
      </c>
      <c r="S395" s="144" t="s">
        <v>48</v>
      </c>
      <c r="T395" s="290"/>
    </row>
    <row r="396" spans="1:88" s="56" customFormat="1" ht="16.5" hidden="1" customHeight="1" x14ac:dyDescent="0.25">
      <c r="A396" s="165" t="s">
        <v>61</v>
      </c>
      <c r="B396" s="139"/>
      <c r="C396" s="140"/>
      <c r="D396" s="139"/>
      <c r="E396" s="139"/>
      <c r="F396" s="423" t="s">
        <v>313</v>
      </c>
      <c r="G396" s="423"/>
      <c r="H396" s="312" t="s">
        <v>51</v>
      </c>
      <c r="I396" s="312" t="s">
        <v>314</v>
      </c>
      <c r="J396" s="313" t="s">
        <v>1998</v>
      </c>
      <c r="K396" s="312"/>
      <c r="L396" s="105">
        <v>140000</v>
      </c>
      <c r="M396" s="312"/>
      <c r="N396" s="312"/>
      <c r="O396" s="312"/>
      <c r="P396" s="312"/>
      <c r="Q396" s="312"/>
      <c r="R396" s="113">
        <v>10000</v>
      </c>
      <c r="S396" s="60">
        <v>60000</v>
      </c>
      <c r="T396" s="60">
        <f>+L396-R396-S396</f>
        <v>70000</v>
      </c>
      <c r="U396" s="149"/>
      <c r="V396" s="149"/>
      <c r="W396" s="149"/>
      <c r="X396" s="149"/>
      <c r="Y396" s="149"/>
      <c r="Z396" s="149"/>
      <c r="AA396" s="149"/>
      <c r="AB396" s="149"/>
      <c r="AC396" s="149"/>
      <c r="AD396" s="149"/>
      <c r="AE396" s="149"/>
      <c r="AF396" s="149"/>
      <c r="AG396" s="149"/>
      <c r="AH396" s="149"/>
      <c r="AI396" s="149"/>
      <c r="AJ396" s="149"/>
      <c r="AK396" s="149"/>
      <c r="AL396" s="149"/>
      <c r="AM396" s="149"/>
      <c r="AN396" s="149"/>
      <c r="AO396" s="149"/>
      <c r="AP396" s="149"/>
      <c r="AQ396" s="149"/>
      <c r="AR396" s="149"/>
      <c r="AS396" s="149"/>
      <c r="AT396" s="149"/>
      <c r="AU396" s="149"/>
      <c r="AV396" s="149"/>
      <c r="AW396" s="149"/>
      <c r="AX396" s="149"/>
      <c r="AY396" s="149"/>
      <c r="AZ396" s="149"/>
      <c r="BA396" s="149"/>
      <c r="BB396" s="149"/>
      <c r="BC396" s="149"/>
      <c r="BD396" s="149"/>
      <c r="BE396" s="149"/>
      <c r="BF396" s="149"/>
      <c r="BG396" s="149"/>
      <c r="BH396" s="149"/>
      <c r="BI396" s="149"/>
      <c r="BJ396" s="149"/>
      <c r="BK396" s="149"/>
      <c r="BL396" s="149"/>
      <c r="BM396" s="149"/>
      <c r="BN396" s="149"/>
      <c r="BO396" s="149"/>
      <c r="BP396" s="149"/>
      <c r="BQ396" s="149"/>
      <c r="BR396" s="149"/>
      <c r="BS396" s="149"/>
      <c r="BT396" s="149"/>
      <c r="BU396" s="149"/>
      <c r="BV396" s="149"/>
      <c r="BW396" s="149"/>
      <c r="BX396" s="149"/>
      <c r="BY396" s="149"/>
      <c r="BZ396" s="149"/>
      <c r="CA396" s="149"/>
      <c r="CB396" s="149"/>
      <c r="CC396" s="149"/>
      <c r="CD396" s="149"/>
      <c r="CE396" s="149"/>
      <c r="CF396" s="149"/>
      <c r="CG396" s="149"/>
      <c r="CH396" s="149"/>
      <c r="CI396" s="149"/>
      <c r="CJ396" s="149"/>
    </row>
    <row r="397" spans="1:88" s="56" customFormat="1" ht="16.5" hidden="1" customHeight="1" x14ac:dyDescent="0.25">
      <c r="A397" s="165"/>
      <c r="B397" s="139"/>
      <c r="C397" s="140"/>
      <c r="D397" s="139"/>
      <c r="E397" s="139"/>
      <c r="F397" s="127"/>
      <c r="G397" s="127"/>
      <c r="H397" s="12"/>
      <c r="I397" s="12"/>
      <c r="J397" s="109"/>
      <c r="K397" s="12"/>
      <c r="L397" s="106"/>
      <c r="M397" s="12"/>
      <c r="N397" s="12"/>
      <c r="O397" s="12"/>
      <c r="P397" s="12"/>
      <c r="Q397" s="12"/>
      <c r="R397" s="108"/>
      <c r="S397" s="90"/>
      <c r="T397" s="90"/>
      <c r="U397" s="149"/>
      <c r="V397" s="149"/>
      <c r="W397" s="149"/>
      <c r="X397" s="149"/>
      <c r="Y397" s="149"/>
      <c r="Z397" s="149"/>
      <c r="AA397" s="149"/>
      <c r="AB397" s="149"/>
      <c r="AC397" s="149"/>
      <c r="AD397" s="149"/>
      <c r="AE397" s="149"/>
      <c r="AF397" s="149"/>
      <c r="AG397" s="149"/>
      <c r="AH397" s="149"/>
      <c r="AI397" s="149"/>
      <c r="AJ397" s="149"/>
      <c r="AK397" s="149"/>
      <c r="AL397" s="149"/>
      <c r="AM397" s="149"/>
      <c r="AN397" s="149"/>
      <c r="AO397" s="149"/>
      <c r="AP397" s="149"/>
      <c r="AQ397" s="149"/>
      <c r="AR397" s="149"/>
      <c r="AS397" s="149"/>
      <c r="AT397" s="149"/>
      <c r="AU397" s="149"/>
      <c r="AV397" s="149"/>
      <c r="AW397" s="149"/>
      <c r="AX397" s="149"/>
      <c r="AY397" s="149"/>
      <c r="AZ397" s="149"/>
      <c r="BA397" s="149"/>
      <c r="BB397" s="149"/>
      <c r="BC397" s="149"/>
      <c r="BD397" s="149"/>
      <c r="BE397" s="149"/>
      <c r="BF397" s="149"/>
      <c r="BG397" s="149"/>
      <c r="BH397" s="149"/>
      <c r="BI397" s="149"/>
      <c r="BJ397" s="149"/>
      <c r="BK397" s="149"/>
      <c r="BL397" s="149"/>
      <c r="BM397" s="149"/>
      <c r="BN397" s="149"/>
      <c r="BO397" s="149"/>
      <c r="BP397" s="149"/>
      <c r="BQ397" s="149"/>
      <c r="BR397" s="149"/>
      <c r="BS397" s="149"/>
      <c r="BT397" s="149"/>
      <c r="BU397" s="149"/>
      <c r="BV397" s="149"/>
      <c r="BW397" s="149"/>
      <c r="BX397" s="149"/>
      <c r="BY397" s="149"/>
      <c r="BZ397" s="149"/>
      <c r="CA397" s="149"/>
      <c r="CB397" s="149"/>
      <c r="CC397" s="149"/>
      <c r="CD397" s="149"/>
      <c r="CE397" s="149"/>
      <c r="CF397" s="149"/>
      <c r="CG397" s="149"/>
      <c r="CH397" s="149"/>
      <c r="CI397" s="149"/>
      <c r="CJ397" s="149"/>
    </row>
    <row r="398" spans="1:88" s="56" customFormat="1" ht="16.5" hidden="1" customHeight="1" x14ac:dyDescent="0.25">
      <c r="A398" s="1"/>
      <c r="B398" s="1"/>
      <c r="C398" s="2"/>
      <c r="D398" s="1"/>
      <c r="E398" s="1"/>
      <c r="F398" s="1"/>
      <c r="G398" s="1"/>
      <c r="H398" s="1"/>
      <c r="I398" s="1"/>
      <c r="J398" s="3"/>
      <c r="K398" s="1"/>
      <c r="L398" s="2"/>
      <c r="M398" s="1"/>
      <c r="N398" s="1"/>
      <c r="O398" s="4"/>
      <c r="P398" s="1"/>
      <c r="Q398" s="1"/>
      <c r="R398" s="4"/>
      <c r="S398" s="4"/>
      <c r="T398" s="4"/>
      <c r="U398" s="149"/>
      <c r="V398" s="149"/>
      <c r="W398" s="149"/>
      <c r="X398" s="149"/>
      <c r="Y398" s="149"/>
      <c r="Z398" s="149"/>
      <c r="AA398" s="149"/>
      <c r="AB398" s="149"/>
      <c r="AC398" s="149"/>
      <c r="AD398" s="149"/>
      <c r="AE398" s="149"/>
      <c r="AF398" s="149"/>
      <c r="AG398" s="149"/>
      <c r="AH398" s="149"/>
      <c r="AI398" s="149"/>
      <c r="AJ398" s="149"/>
      <c r="AK398" s="149"/>
      <c r="AL398" s="149"/>
      <c r="AM398" s="149"/>
      <c r="AN398" s="149"/>
      <c r="AO398" s="149"/>
      <c r="AP398" s="149"/>
      <c r="AQ398" s="149"/>
      <c r="AR398" s="149"/>
      <c r="AS398" s="149"/>
      <c r="AT398" s="149"/>
      <c r="AU398" s="149"/>
      <c r="AV398" s="149"/>
      <c r="AW398" s="149"/>
      <c r="AX398" s="149"/>
      <c r="AY398" s="149"/>
      <c r="AZ398" s="149"/>
      <c r="BA398" s="149"/>
      <c r="BB398" s="149"/>
      <c r="BC398" s="149"/>
      <c r="BD398" s="149"/>
      <c r="BE398" s="149"/>
      <c r="BF398" s="149"/>
      <c r="BG398" s="149"/>
      <c r="BH398" s="149"/>
      <c r="BI398" s="149"/>
      <c r="BJ398" s="149"/>
      <c r="BK398" s="149"/>
      <c r="BL398" s="149"/>
      <c r="BM398" s="149"/>
      <c r="BN398" s="149"/>
      <c r="BO398" s="149"/>
      <c r="BP398" s="149"/>
      <c r="BQ398" s="149"/>
      <c r="BR398" s="149"/>
      <c r="BS398" s="149"/>
      <c r="BT398" s="149"/>
      <c r="BU398" s="149"/>
      <c r="BV398" s="149"/>
      <c r="BW398" s="149"/>
      <c r="BX398" s="149"/>
      <c r="BY398" s="149"/>
      <c r="BZ398" s="149"/>
      <c r="CA398" s="149"/>
      <c r="CB398" s="149"/>
      <c r="CC398" s="149"/>
      <c r="CD398" s="149"/>
      <c r="CE398" s="149"/>
      <c r="CF398" s="149"/>
      <c r="CG398" s="149"/>
      <c r="CH398" s="149"/>
      <c r="CI398" s="149"/>
      <c r="CJ398" s="149"/>
    </row>
    <row r="399" spans="1:88" s="56" customFormat="1" ht="39" customHeight="1" x14ac:dyDescent="0.25">
      <c r="A399" s="227" t="s">
        <v>61</v>
      </c>
      <c r="C399" s="2"/>
      <c r="F399" s="228" t="s">
        <v>2493</v>
      </c>
      <c r="G399" s="228" t="s">
        <v>644</v>
      </c>
      <c r="H399" s="57" t="s">
        <v>47</v>
      </c>
      <c r="I399" s="57" t="s">
        <v>2779</v>
      </c>
      <c r="J399" s="58" t="s">
        <v>1997</v>
      </c>
      <c r="K399" s="57"/>
      <c r="L399" s="60">
        <f>SUM(L400:L427)</f>
        <v>153000</v>
      </c>
      <c r="M399" s="59"/>
      <c r="N399" s="59"/>
      <c r="O399" s="59"/>
      <c r="P399" s="59"/>
      <c r="Q399" s="59"/>
      <c r="R399" s="60">
        <f>SUM(R400:R427)</f>
        <v>13850</v>
      </c>
      <c r="S399" s="60">
        <f>SUM(S400:S427)</f>
        <v>123900</v>
      </c>
      <c r="T399" s="60">
        <f>SUM(T400:T427)</f>
        <v>12500</v>
      </c>
      <c r="U399" s="149"/>
      <c r="V399" s="149"/>
      <c r="W399" s="149"/>
      <c r="X399" s="149"/>
      <c r="Y399" s="149"/>
      <c r="Z399" s="149"/>
      <c r="AA399" s="149"/>
      <c r="AB399" s="149"/>
      <c r="AC399" s="149"/>
      <c r="AD399" s="149"/>
      <c r="AE399" s="149"/>
      <c r="AF399" s="149"/>
      <c r="AG399" s="149"/>
      <c r="AH399" s="149"/>
      <c r="AI399" s="149"/>
      <c r="AJ399" s="149"/>
      <c r="AK399" s="149"/>
      <c r="AL399" s="149"/>
      <c r="AM399" s="149"/>
      <c r="AN399" s="149"/>
      <c r="AO399" s="149"/>
      <c r="AP399" s="149"/>
      <c r="AQ399" s="149"/>
      <c r="AR399" s="149"/>
      <c r="AS399" s="149"/>
      <c r="AT399" s="149"/>
      <c r="AU399" s="149"/>
      <c r="AV399" s="149"/>
      <c r="AW399" s="149"/>
      <c r="AX399" s="149"/>
      <c r="AY399" s="149"/>
      <c r="AZ399" s="149"/>
      <c r="BA399" s="149"/>
      <c r="BB399" s="149"/>
      <c r="BC399" s="149"/>
      <c r="BD399" s="149"/>
      <c r="BE399" s="149"/>
      <c r="BF399" s="149"/>
      <c r="BG399" s="149"/>
      <c r="BH399" s="149"/>
      <c r="BI399" s="149"/>
      <c r="BJ399" s="149"/>
      <c r="BK399" s="149"/>
      <c r="BL399" s="149"/>
      <c r="BM399" s="149"/>
      <c r="BN399" s="149"/>
      <c r="BO399" s="149"/>
      <c r="BP399" s="149"/>
      <c r="BQ399" s="149"/>
      <c r="BR399" s="149"/>
      <c r="BS399" s="149"/>
      <c r="BT399" s="149"/>
      <c r="BU399" s="149"/>
      <c r="BV399" s="149"/>
      <c r="BW399" s="149"/>
      <c r="BX399" s="149"/>
      <c r="BY399" s="149"/>
      <c r="BZ399" s="149"/>
      <c r="CA399" s="149"/>
      <c r="CB399" s="149"/>
      <c r="CC399" s="149"/>
      <c r="CD399" s="149"/>
      <c r="CE399" s="149"/>
      <c r="CF399" s="149"/>
      <c r="CG399" s="149"/>
      <c r="CH399" s="149"/>
      <c r="CI399" s="149"/>
      <c r="CJ399" s="149"/>
    </row>
    <row r="400" spans="1:88" s="149" customFormat="1" ht="30.75" customHeight="1" x14ac:dyDescent="0.25">
      <c r="C400" s="108"/>
      <c r="F400" s="314"/>
      <c r="G400" s="149" t="s">
        <v>1141</v>
      </c>
      <c r="H400" s="149" t="s">
        <v>218</v>
      </c>
      <c r="I400" s="149" t="s">
        <v>2773</v>
      </c>
      <c r="J400" s="149" t="s">
        <v>1377</v>
      </c>
      <c r="L400" s="108">
        <v>3500</v>
      </c>
      <c r="R400" s="108">
        <v>1000</v>
      </c>
      <c r="S400" s="301">
        <f t="shared" ref="S400:S424" si="26">+L400-R400</f>
        <v>2500</v>
      </c>
      <c r="T400" s="315"/>
    </row>
    <row r="401" spans="2:20" s="149" customFormat="1" ht="30.75" customHeight="1" x14ac:dyDescent="0.25">
      <c r="C401" s="108"/>
      <c r="F401" s="314"/>
      <c r="G401" s="149" t="s">
        <v>1141</v>
      </c>
      <c r="H401" s="149" t="s">
        <v>1142</v>
      </c>
      <c r="I401" s="149" t="s">
        <v>1568</v>
      </c>
      <c r="J401" s="149" t="s">
        <v>1377</v>
      </c>
      <c r="L401" s="108">
        <v>3500</v>
      </c>
      <c r="R401" s="108">
        <v>350</v>
      </c>
      <c r="S401" s="301">
        <f t="shared" si="26"/>
        <v>3150</v>
      </c>
      <c r="T401" s="315"/>
    </row>
    <row r="402" spans="2:20" s="149" customFormat="1" ht="30.75" customHeight="1" x14ac:dyDescent="0.25">
      <c r="C402" s="108"/>
      <c r="F402" s="314"/>
      <c r="G402" s="149" t="s">
        <v>506</v>
      </c>
      <c r="H402" s="149" t="s">
        <v>282</v>
      </c>
      <c r="I402" s="149" t="s">
        <v>2777</v>
      </c>
      <c r="J402" s="149" t="s">
        <v>1377</v>
      </c>
      <c r="L402" s="108">
        <v>5000</v>
      </c>
      <c r="R402" s="108">
        <v>750</v>
      </c>
      <c r="S402" s="90">
        <f t="shared" si="26"/>
        <v>4250</v>
      </c>
      <c r="T402" s="315"/>
    </row>
    <row r="403" spans="2:20" s="149" customFormat="1" ht="30.75" customHeight="1" x14ac:dyDescent="0.25">
      <c r="C403" s="108"/>
      <c r="F403" s="314"/>
      <c r="G403" s="149" t="s">
        <v>1141</v>
      </c>
      <c r="H403" s="149" t="s">
        <v>282</v>
      </c>
      <c r="I403" s="149" t="s">
        <v>1568</v>
      </c>
      <c r="J403" s="149" t="s">
        <v>1377</v>
      </c>
      <c r="L403" s="108">
        <v>3500</v>
      </c>
      <c r="R403" s="108">
        <v>750</v>
      </c>
      <c r="S403" s="90"/>
      <c r="T403" s="315"/>
    </row>
    <row r="404" spans="2:20" s="149" customFormat="1" ht="30.75" customHeight="1" x14ac:dyDescent="0.25">
      <c r="B404" s="149" t="s">
        <v>58</v>
      </c>
      <c r="C404" s="108"/>
      <c r="F404" s="314"/>
      <c r="G404" s="149" t="s">
        <v>506</v>
      </c>
      <c r="H404" s="149" t="s">
        <v>127</v>
      </c>
      <c r="I404" s="149" t="s">
        <v>1569</v>
      </c>
      <c r="J404" s="149" t="s">
        <v>1377</v>
      </c>
      <c r="L404" s="108">
        <v>4500</v>
      </c>
      <c r="R404" s="108">
        <v>750</v>
      </c>
      <c r="S404" s="301">
        <f t="shared" si="26"/>
        <v>3750</v>
      </c>
      <c r="T404" s="315"/>
    </row>
    <row r="405" spans="2:20" s="149" customFormat="1" ht="30.75" customHeight="1" x14ac:dyDescent="0.25">
      <c r="C405" s="108"/>
      <c r="F405" s="314"/>
      <c r="G405" s="149" t="s">
        <v>1141</v>
      </c>
      <c r="H405" s="149" t="s">
        <v>127</v>
      </c>
      <c r="I405" s="149" t="s">
        <v>2772</v>
      </c>
      <c r="J405" s="149" t="s">
        <v>1377</v>
      </c>
      <c r="L405" s="108">
        <v>5500</v>
      </c>
      <c r="R405" s="108">
        <v>750</v>
      </c>
      <c r="S405" s="301">
        <f t="shared" si="26"/>
        <v>4750</v>
      </c>
      <c r="T405" s="315"/>
    </row>
    <row r="406" spans="2:20" s="149" customFormat="1" ht="30.75" customHeight="1" x14ac:dyDescent="0.25">
      <c r="C406" s="108"/>
      <c r="F406" s="314"/>
      <c r="G406" s="149" t="s">
        <v>506</v>
      </c>
      <c r="H406" s="149" t="s">
        <v>1040</v>
      </c>
      <c r="I406" s="149" t="s">
        <v>1569</v>
      </c>
      <c r="J406" s="149" t="s">
        <v>1377</v>
      </c>
      <c r="L406" s="108">
        <v>4500</v>
      </c>
      <c r="R406" s="108">
        <v>550</v>
      </c>
      <c r="S406" s="90">
        <f t="shared" si="26"/>
        <v>3950</v>
      </c>
      <c r="T406" s="315"/>
    </row>
    <row r="407" spans="2:20" s="149" customFormat="1" ht="30.75" customHeight="1" x14ac:dyDescent="0.25">
      <c r="C407" s="108"/>
      <c r="F407" s="314"/>
      <c r="G407" s="149" t="s">
        <v>506</v>
      </c>
      <c r="H407" s="149" t="s">
        <v>235</v>
      </c>
      <c r="I407" s="149" t="s">
        <v>1569</v>
      </c>
      <c r="J407" s="149" t="s">
        <v>1377</v>
      </c>
      <c r="L407" s="108">
        <v>4500</v>
      </c>
      <c r="R407" s="108">
        <v>550</v>
      </c>
      <c r="S407" s="90">
        <f t="shared" si="26"/>
        <v>3950</v>
      </c>
      <c r="T407" s="315"/>
    </row>
    <row r="408" spans="2:20" s="149" customFormat="1" ht="30.75" customHeight="1" x14ac:dyDescent="0.25">
      <c r="C408" s="108"/>
      <c r="F408" s="314"/>
      <c r="G408" s="149" t="s">
        <v>506</v>
      </c>
      <c r="H408" s="149" t="s">
        <v>1143</v>
      </c>
      <c r="I408" s="149" t="s">
        <v>1569</v>
      </c>
      <c r="J408" s="149" t="s">
        <v>1377</v>
      </c>
      <c r="L408" s="108">
        <v>4500</v>
      </c>
      <c r="R408" s="108">
        <v>550</v>
      </c>
      <c r="S408" s="90">
        <f t="shared" si="26"/>
        <v>3950</v>
      </c>
      <c r="T408" s="315"/>
    </row>
    <row r="409" spans="2:20" s="149" customFormat="1" ht="30.75" customHeight="1" x14ac:dyDescent="0.25">
      <c r="C409" s="108"/>
      <c r="F409" s="314"/>
      <c r="G409" s="149" t="s">
        <v>506</v>
      </c>
      <c r="H409" s="149" t="s">
        <v>1144</v>
      </c>
      <c r="I409" s="149" t="s">
        <v>1571</v>
      </c>
      <c r="J409" s="149" t="s">
        <v>1377</v>
      </c>
      <c r="L409" s="108">
        <v>9500</v>
      </c>
      <c r="R409" s="108">
        <v>2</v>
      </c>
      <c r="S409" s="90">
        <f t="shared" si="26"/>
        <v>9498</v>
      </c>
      <c r="T409" s="315"/>
    </row>
    <row r="410" spans="2:20" s="149" customFormat="1" ht="30.75" customHeight="1" x14ac:dyDescent="0.25">
      <c r="C410" s="108"/>
      <c r="F410" s="314"/>
      <c r="G410" s="149" t="s">
        <v>506</v>
      </c>
      <c r="H410" s="149" t="s">
        <v>1144</v>
      </c>
      <c r="I410" s="149" t="s">
        <v>1570</v>
      </c>
      <c r="J410" s="149" t="s">
        <v>1377</v>
      </c>
      <c r="L410" s="108">
        <v>6500</v>
      </c>
      <c r="R410" s="108">
        <v>2</v>
      </c>
      <c r="S410" s="90">
        <f t="shared" si="26"/>
        <v>6498</v>
      </c>
      <c r="T410" s="315"/>
    </row>
    <row r="411" spans="2:20" s="149" customFormat="1" ht="30.75" customHeight="1" x14ac:dyDescent="0.25">
      <c r="C411" s="108"/>
      <c r="F411" s="314"/>
      <c r="G411" s="149" t="s">
        <v>1141</v>
      </c>
      <c r="H411" s="149" t="s">
        <v>1144</v>
      </c>
      <c r="I411" s="149" t="s">
        <v>1568</v>
      </c>
      <c r="J411" s="149" t="s">
        <v>1377</v>
      </c>
      <c r="L411" s="108">
        <v>3500</v>
      </c>
      <c r="R411" s="108">
        <v>2</v>
      </c>
      <c r="S411" s="90">
        <f t="shared" si="26"/>
        <v>3498</v>
      </c>
      <c r="T411" s="315"/>
    </row>
    <row r="412" spans="2:20" s="149" customFormat="1" ht="30.75" customHeight="1" x14ac:dyDescent="0.25">
      <c r="C412" s="108"/>
      <c r="F412" s="314"/>
      <c r="G412" s="149" t="s">
        <v>506</v>
      </c>
      <c r="H412" s="149" t="s">
        <v>1145</v>
      </c>
      <c r="I412" s="149" t="s">
        <v>1570</v>
      </c>
      <c r="J412" s="149" t="s">
        <v>1377</v>
      </c>
      <c r="L412" s="108">
        <v>6500</v>
      </c>
      <c r="R412" s="108">
        <v>2</v>
      </c>
      <c r="S412" s="90">
        <f t="shared" si="26"/>
        <v>6498</v>
      </c>
      <c r="T412" s="315"/>
    </row>
    <row r="413" spans="2:20" s="149" customFormat="1" ht="40.5" customHeight="1" x14ac:dyDescent="0.25">
      <c r="B413" s="149" t="s">
        <v>142</v>
      </c>
      <c r="C413" s="108"/>
      <c r="F413" s="314"/>
      <c r="G413" s="149" t="s">
        <v>506</v>
      </c>
      <c r="H413" s="149" t="s">
        <v>262</v>
      </c>
      <c r="I413" s="149" t="s">
        <v>2778</v>
      </c>
      <c r="J413" s="149" t="s">
        <v>1377</v>
      </c>
      <c r="L413" s="108">
        <v>9000</v>
      </c>
      <c r="R413" s="108">
        <v>750</v>
      </c>
      <c r="S413" s="301">
        <f t="shared" si="26"/>
        <v>8250</v>
      </c>
      <c r="T413" s="315"/>
    </row>
    <row r="414" spans="2:20" s="149" customFormat="1" ht="40.5" customHeight="1" x14ac:dyDescent="0.25">
      <c r="C414" s="108"/>
      <c r="F414" s="314"/>
      <c r="G414" s="149" t="s">
        <v>1141</v>
      </c>
      <c r="H414" s="149" t="s">
        <v>262</v>
      </c>
      <c r="I414" s="149" t="s">
        <v>2773</v>
      </c>
      <c r="J414" s="149" t="s">
        <v>1377</v>
      </c>
      <c r="L414" s="108">
        <v>4500</v>
      </c>
      <c r="R414" s="108">
        <v>350</v>
      </c>
      <c r="S414" s="301">
        <f t="shared" si="26"/>
        <v>4150</v>
      </c>
      <c r="T414" s="315"/>
    </row>
    <row r="415" spans="2:20" s="149" customFormat="1" ht="30.75" customHeight="1" x14ac:dyDescent="0.25">
      <c r="C415" s="108"/>
      <c r="F415" s="314"/>
      <c r="G415" s="149" t="s">
        <v>506</v>
      </c>
      <c r="H415" s="149" t="s">
        <v>260</v>
      </c>
      <c r="I415" s="149" t="s">
        <v>1570</v>
      </c>
      <c r="J415" s="149" t="s">
        <v>1377</v>
      </c>
      <c r="L415" s="108">
        <v>6500</v>
      </c>
      <c r="R415" s="108">
        <v>750</v>
      </c>
      <c r="S415" s="301">
        <f t="shared" si="26"/>
        <v>5750</v>
      </c>
      <c r="T415" s="315"/>
    </row>
    <row r="416" spans="2:20" s="149" customFormat="1" ht="30.75" customHeight="1" x14ac:dyDescent="0.25">
      <c r="C416" s="108"/>
      <c r="F416" s="314"/>
      <c r="G416" s="149" t="s">
        <v>1141</v>
      </c>
      <c r="H416" s="149" t="s">
        <v>260</v>
      </c>
      <c r="I416" s="149" t="s">
        <v>2773</v>
      </c>
      <c r="J416" s="149" t="s">
        <v>1377</v>
      </c>
      <c r="L416" s="108">
        <v>3500</v>
      </c>
      <c r="R416" s="108">
        <v>350</v>
      </c>
      <c r="S416" s="301">
        <f t="shared" si="26"/>
        <v>3150</v>
      </c>
      <c r="T416" s="315"/>
    </row>
    <row r="417" spans="1:20" s="149" customFormat="1" ht="30.75" customHeight="1" x14ac:dyDescent="0.25">
      <c r="C417" s="108"/>
      <c r="F417" s="314"/>
      <c r="G417" s="149" t="s">
        <v>506</v>
      </c>
      <c r="H417" s="149" t="s">
        <v>264</v>
      </c>
      <c r="I417" s="149" t="s">
        <v>2774</v>
      </c>
      <c r="J417" s="149" t="s">
        <v>1377</v>
      </c>
      <c r="L417" s="108">
        <v>9500</v>
      </c>
      <c r="R417" s="108">
        <v>750</v>
      </c>
      <c r="S417" s="301">
        <f t="shared" si="26"/>
        <v>8750</v>
      </c>
      <c r="T417" s="315"/>
    </row>
    <row r="418" spans="1:20" s="149" customFormat="1" ht="30.75" customHeight="1" x14ac:dyDescent="0.25">
      <c r="C418" s="108"/>
      <c r="F418" s="314"/>
      <c r="G418" s="149" t="s">
        <v>1141</v>
      </c>
      <c r="H418" s="149" t="s">
        <v>264</v>
      </c>
      <c r="I418" s="149" t="s">
        <v>2773</v>
      </c>
      <c r="J418" s="149" t="s">
        <v>1377</v>
      </c>
      <c r="L418" s="108">
        <v>4500</v>
      </c>
      <c r="R418" s="108">
        <v>350</v>
      </c>
      <c r="S418" s="301">
        <f t="shared" si="26"/>
        <v>4150</v>
      </c>
      <c r="T418" s="315"/>
    </row>
    <row r="419" spans="1:20" s="149" customFormat="1" ht="30.75" customHeight="1" x14ac:dyDescent="0.25">
      <c r="C419" s="108"/>
      <c r="F419" s="314"/>
      <c r="G419" s="149" t="s">
        <v>2405</v>
      </c>
      <c r="H419" s="149" t="s">
        <v>205</v>
      </c>
      <c r="I419" s="149" t="s">
        <v>2496</v>
      </c>
      <c r="J419" s="149" t="s">
        <v>1377</v>
      </c>
      <c r="L419" s="108">
        <v>11000</v>
      </c>
      <c r="R419" s="108">
        <v>750</v>
      </c>
      <c r="S419" s="90">
        <f t="shared" si="26"/>
        <v>10250</v>
      </c>
      <c r="T419" s="315"/>
    </row>
    <row r="420" spans="1:20" s="149" customFormat="1" ht="30.75" customHeight="1" x14ac:dyDescent="0.25">
      <c r="B420" s="149" t="s">
        <v>58</v>
      </c>
      <c r="C420" s="108"/>
      <c r="F420" s="314"/>
      <c r="G420" s="149" t="s">
        <v>506</v>
      </c>
      <c r="H420" s="149" t="s">
        <v>269</v>
      </c>
      <c r="I420" s="149" t="s">
        <v>2775</v>
      </c>
      <c r="J420" s="149" t="s">
        <v>1377</v>
      </c>
      <c r="L420" s="108">
        <v>4500</v>
      </c>
      <c r="R420" s="108">
        <f>250+142</f>
        <v>392</v>
      </c>
      <c r="S420" s="301">
        <f t="shared" si="26"/>
        <v>4108</v>
      </c>
      <c r="T420" s="315"/>
    </row>
    <row r="421" spans="1:20" s="149" customFormat="1" ht="30.75" customHeight="1" x14ac:dyDescent="0.25">
      <c r="C421" s="108"/>
      <c r="F421" s="314"/>
      <c r="G421" s="149" t="s">
        <v>1141</v>
      </c>
      <c r="H421" s="149" t="s">
        <v>269</v>
      </c>
      <c r="I421" s="149" t="s">
        <v>2776</v>
      </c>
      <c r="J421" s="149" t="s">
        <v>1377</v>
      </c>
      <c r="L421" s="108">
        <v>3500</v>
      </c>
      <c r="R421" s="108">
        <v>750</v>
      </c>
      <c r="S421" s="301">
        <f t="shared" si="26"/>
        <v>2750</v>
      </c>
      <c r="T421" s="315"/>
    </row>
    <row r="422" spans="1:20" s="149" customFormat="1" ht="21" customHeight="1" x14ac:dyDescent="0.3">
      <c r="A422" s="75"/>
      <c r="B422" s="75" t="s">
        <v>62</v>
      </c>
      <c r="C422" s="76"/>
      <c r="D422" s="75"/>
      <c r="E422" s="75"/>
      <c r="F422" s="75"/>
      <c r="G422" s="149" t="s">
        <v>506</v>
      </c>
      <c r="H422" s="149" t="s">
        <v>229</v>
      </c>
      <c r="I422" s="149" t="s">
        <v>1569</v>
      </c>
      <c r="J422" s="149" t="s">
        <v>1377</v>
      </c>
      <c r="L422" s="108">
        <v>4500</v>
      </c>
      <c r="R422" s="108">
        <v>550</v>
      </c>
      <c r="S422" s="90">
        <f t="shared" si="26"/>
        <v>3950</v>
      </c>
      <c r="T422" s="148"/>
    </row>
    <row r="423" spans="1:20" s="149" customFormat="1" ht="21" customHeight="1" x14ac:dyDescent="0.3">
      <c r="A423" s="75"/>
      <c r="B423" s="75" t="s">
        <v>48</v>
      </c>
      <c r="C423" s="76"/>
      <c r="D423" s="75"/>
      <c r="E423" s="75"/>
      <c r="F423" s="75"/>
      <c r="G423" s="149" t="s">
        <v>506</v>
      </c>
      <c r="H423" s="149" t="s">
        <v>271</v>
      </c>
      <c r="I423" s="149" t="s">
        <v>2775</v>
      </c>
      <c r="J423" s="149" t="s">
        <v>1377</v>
      </c>
      <c r="L423" s="108">
        <v>4500</v>
      </c>
      <c r="R423" s="108">
        <v>750</v>
      </c>
      <c r="S423" s="90">
        <f t="shared" si="26"/>
        <v>3750</v>
      </c>
      <c r="T423" s="148"/>
    </row>
    <row r="424" spans="1:20" s="149" customFormat="1" ht="21" customHeight="1" x14ac:dyDescent="0.3">
      <c r="A424" s="75"/>
      <c r="B424" s="75"/>
      <c r="C424" s="76"/>
      <c r="D424" s="75"/>
      <c r="E424" s="75"/>
      <c r="F424" s="75"/>
      <c r="G424" s="149" t="s">
        <v>1141</v>
      </c>
      <c r="H424" s="149" t="s">
        <v>271</v>
      </c>
      <c r="I424" s="149" t="s">
        <v>2775</v>
      </c>
      <c r="J424" s="149" t="s">
        <v>1377</v>
      </c>
      <c r="L424" s="108">
        <v>4500</v>
      </c>
      <c r="R424" s="108">
        <v>350</v>
      </c>
      <c r="S424" s="90">
        <f t="shared" si="26"/>
        <v>4150</v>
      </c>
      <c r="T424" s="148"/>
    </row>
    <row r="425" spans="1:20" s="199" customFormat="1" ht="24" customHeight="1" x14ac:dyDescent="0.25">
      <c r="C425" s="140"/>
      <c r="F425" s="316"/>
      <c r="G425" s="199" t="s">
        <v>2405</v>
      </c>
      <c r="H425" s="199" t="s">
        <v>1847</v>
      </c>
      <c r="I425" s="199" t="s">
        <v>2499</v>
      </c>
      <c r="J425" s="201" t="s">
        <v>1704</v>
      </c>
      <c r="L425" s="144">
        <v>8000</v>
      </c>
      <c r="M425" s="286"/>
      <c r="N425" s="286"/>
      <c r="O425" s="286"/>
      <c r="P425" s="286"/>
      <c r="Q425" s="286"/>
      <c r="R425" s="144">
        <v>500</v>
      </c>
      <c r="S425" s="144">
        <v>1500</v>
      </c>
      <c r="T425" s="144">
        <f>+L425-R425-S425</f>
        <v>6000</v>
      </c>
    </row>
    <row r="426" spans="1:20" s="149" customFormat="1" ht="24" customHeight="1" x14ac:dyDescent="0.25">
      <c r="C426" s="108"/>
      <c r="F426" s="314"/>
      <c r="G426" s="199" t="s">
        <v>506</v>
      </c>
      <c r="H426" s="199" t="s">
        <v>285</v>
      </c>
      <c r="I426" s="199" t="s">
        <v>1569</v>
      </c>
      <c r="J426" s="201" t="s">
        <v>1704</v>
      </c>
      <c r="L426" s="144">
        <v>5500</v>
      </c>
      <c r="M426" s="193"/>
      <c r="N426" s="193"/>
      <c r="O426" s="193"/>
      <c r="P426" s="193"/>
      <c r="Q426" s="193"/>
      <c r="R426" s="144">
        <v>250</v>
      </c>
      <c r="S426" s="144">
        <v>1500</v>
      </c>
      <c r="T426" s="144">
        <f>+L426-R426-S426</f>
        <v>3750</v>
      </c>
    </row>
    <row r="427" spans="1:20" s="149" customFormat="1" ht="24" customHeight="1" x14ac:dyDescent="0.25">
      <c r="C427" s="108"/>
      <c r="F427" s="314"/>
      <c r="G427" s="199" t="s">
        <v>2585</v>
      </c>
      <c r="H427" s="199" t="s">
        <v>1876</v>
      </c>
      <c r="I427" s="199" t="s">
        <v>2586</v>
      </c>
      <c r="J427" s="201" t="s">
        <v>1704</v>
      </c>
      <c r="L427" s="144">
        <v>4500</v>
      </c>
      <c r="M427" s="193"/>
      <c r="N427" s="193"/>
      <c r="O427" s="193"/>
      <c r="P427" s="193"/>
      <c r="Q427" s="193"/>
      <c r="R427" s="144">
        <v>250</v>
      </c>
      <c r="S427" s="144">
        <v>1500</v>
      </c>
      <c r="T427" s="144">
        <f>+L427-R427-S427</f>
        <v>2750</v>
      </c>
    </row>
    <row r="428" spans="1:20" s="149" customFormat="1" ht="24" customHeight="1" x14ac:dyDescent="0.25">
      <c r="C428" s="108"/>
      <c r="F428" s="314"/>
      <c r="G428" s="199"/>
      <c r="H428" s="199"/>
      <c r="I428" s="199"/>
      <c r="J428" s="201"/>
      <c r="L428" s="144"/>
      <c r="M428" s="193"/>
      <c r="N428" s="193"/>
      <c r="O428" s="193"/>
      <c r="P428" s="193"/>
      <c r="Q428" s="193"/>
      <c r="R428" s="90"/>
      <c r="S428" s="90"/>
      <c r="T428" s="315"/>
    </row>
    <row r="429" spans="1:20" s="149" customFormat="1" ht="24" hidden="1" customHeight="1" x14ac:dyDescent="0.25">
      <c r="C429" s="108"/>
      <c r="F429" s="314"/>
      <c r="G429" s="314"/>
      <c r="J429" s="179"/>
      <c r="L429" s="90"/>
      <c r="M429" s="193"/>
      <c r="N429" s="193"/>
      <c r="O429" s="193"/>
      <c r="P429" s="193"/>
      <c r="Q429" s="193"/>
      <c r="R429" s="144">
        <f>+R422</f>
        <v>550</v>
      </c>
      <c r="S429" s="144" t="s">
        <v>62</v>
      </c>
      <c r="T429" s="315"/>
    </row>
    <row r="430" spans="1:20" s="149" customFormat="1" ht="24" hidden="1" customHeight="1" x14ac:dyDescent="0.25">
      <c r="C430" s="108"/>
      <c r="F430" s="314"/>
      <c r="G430" s="314"/>
      <c r="J430" s="179"/>
      <c r="L430" s="90"/>
      <c r="M430" s="193"/>
      <c r="N430" s="193"/>
      <c r="O430" s="193"/>
      <c r="P430" s="193"/>
      <c r="Q430" s="193"/>
      <c r="R430" s="144">
        <f>+R413</f>
        <v>750</v>
      </c>
      <c r="S430" s="144" t="s">
        <v>142</v>
      </c>
      <c r="T430" s="315"/>
    </row>
    <row r="431" spans="1:20" s="149" customFormat="1" ht="24" hidden="1" customHeight="1" x14ac:dyDescent="0.25">
      <c r="C431" s="108"/>
      <c r="F431" s="314"/>
      <c r="G431" s="314"/>
      <c r="J431" s="179"/>
      <c r="L431" s="90"/>
      <c r="M431" s="193"/>
      <c r="N431" s="193"/>
      <c r="O431" s="193"/>
      <c r="P431" s="193"/>
      <c r="Q431" s="193"/>
      <c r="R431" s="144">
        <f>+R404++R420</f>
        <v>1142</v>
      </c>
      <c r="S431" s="144" t="s">
        <v>58</v>
      </c>
      <c r="T431" s="315"/>
    </row>
    <row r="432" spans="1:20" s="149" customFormat="1" ht="24" hidden="1" customHeight="1" x14ac:dyDescent="0.25">
      <c r="C432" s="108"/>
      <c r="F432" s="314"/>
      <c r="G432" s="314"/>
      <c r="J432" s="179"/>
      <c r="L432" s="90"/>
      <c r="M432" s="193"/>
      <c r="N432" s="193"/>
      <c r="O432" s="193"/>
      <c r="P432" s="193"/>
      <c r="Q432" s="193"/>
      <c r="R432" s="144">
        <f>+R423</f>
        <v>750</v>
      </c>
      <c r="S432" s="144" t="s">
        <v>48</v>
      </c>
      <c r="T432" s="315"/>
    </row>
    <row r="433" spans="1:88" s="56" customFormat="1" ht="16.5" hidden="1" customHeight="1" x14ac:dyDescent="0.25">
      <c r="A433" s="1"/>
      <c r="B433" s="1"/>
      <c r="C433" s="2"/>
      <c r="D433" s="1"/>
      <c r="E433" s="1"/>
      <c r="F433" s="1"/>
      <c r="G433" s="1"/>
      <c r="H433" s="1"/>
      <c r="I433" s="1"/>
      <c r="J433" s="3"/>
      <c r="K433" s="1"/>
      <c r="L433" s="2"/>
      <c r="M433" s="1"/>
      <c r="N433" s="1"/>
      <c r="O433" s="4"/>
      <c r="P433" s="1"/>
      <c r="Q433" s="1"/>
      <c r="R433" s="4"/>
      <c r="S433" s="4"/>
      <c r="T433" s="4"/>
      <c r="U433" s="149"/>
      <c r="V433" s="149"/>
      <c r="W433" s="149"/>
      <c r="X433" s="149"/>
      <c r="Y433" s="149"/>
      <c r="Z433" s="149"/>
      <c r="AA433" s="149"/>
      <c r="AB433" s="149"/>
      <c r="AC433" s="149"/>
      <c r="AD433" s="149"/>
      <c r="AE433" s="149"/>
      <c r="AF433" s="149"/>
      <c r="AG433" s="149"/>
      <c r="AH433" s="149"/>
      <c r="AI433" s="149"/>
      <c r="AJ433" s="149"/>
      <c r="AK433" s="149"/>
      <c r="AL433" s="149"/>
      <c r="AM433" s="149"/>
      <c r="AN433" s="149"/>
      <c r="AO433" s="149"/>
      <c r="AP433" s="149"/>
      <c r="AQ433" s="149"/>
      <c r="AR433" s="149"/>
      <c r="AS433" s="149"/>
      <c r="AT433" s="149"/>
      <c r="AU433" s="149"/>
      <c r="AV433" s="149"/>
      <c r="AW433" s="149"/>
      <c r="AX433" s="149"/>
      <c r="AY433" s="149"/>
      <c r="AZ433" s="149"/>
      <c r="BA433" s="149"/>
      <c r="BB433" s="149"/>
      <c r="BC433" s="149"/>
      <c r="BD433" s="149"/>
      <c r="BE433" s="149"/>
      <c r="BF433" s="149"/>
      <c r="BG433" s="149"/>
      <c r="BH433" s="149"/>
      <c r="BI433" s="149"/>
      <c r="BJ433" s="149"/>
      <c r="BK433" s="149"/>
      <c r="BL433" s="149"/>
      <c r="BM433" s="149"/>
      <c r="BN433" s="149"/>
      <c r="BO433" s="149"/>
      <c r="BP433" s="149"/>
      <c r="BQ433" s="149"/>
      <c r="BR433" s="149"/>
      <c r="BS433" s="149"/>
      <c r="BT433" s="149"/>
      <c r="BU433" s="149"/>
      <c r="BV433" s="149"/>
      <c r="BW433" s="149"/>
      <c r="BX433" s="149"/>
      <c r="BY433" s="149"/>
      <c r="BZ433" s="149"/>
      <c r="CA433" s="149"/>
      <c r="CB433" s="149"/>
      <c r="CC433" s="149"/>
      <c r="CD433" s="149"/>
      <c r="CE433" s="149"/>
      <c r="CF433" s="149"/>
      <c r="CG433" s="149"/>
      <c r="CH433" s="149"/>
      <c r="CI433" s="149"/>
      <c r="CJ433" s="149"/>
    </row>
    <row r="434" spans="1:88" s="56" customFormat="1" ht="16.5" hidden="1" customHeight="1" x14ac:dyDescent="0.25">
      <c r="A434" s="231" t="s">
        <v>61</v>
      </c>
      <c r="B434" s="12"/>
      <c r="C434" s="108"/>
      <c r="D434" s="12"/>
      <c r="E434" s="12"/>
      <c r="F434" s="312" t="s">
        <v>2500</v>
      </c>
      <c r="G434" s="313" t="s">
        <v>315</v>
      </c>
      <c r="H434" s="312" t="s">
        <v>51</v>
      </c>
      <c r="I434" s="312" t="s">
        <v>316</v>
      </c>
      <c r="J434" s="313" t="s">
        <v>1701</v>
      </c>
      <c r="K434" s="312"/>
      <c r="L434" s="317">
        <v>10000</v>
      </c>
      <c r="M434" s="312"/>
      <c r="N434" s="312"/>
      <c r="O434" s="312"/>
      <c r="P434" s="312"/>
      <c r="Q434" s="312"/>
      <c r="R434" s="317">
        <v>10000</v>
      </c>
      <c r="S434" s="312"/>
      <c r="T434" s="312"/>
      <c r="U434" s="149"/>
      <c r="V434" s="149"/>
      <c r="W434" s="149"/>
      <c r="X434" s="149"/>
      <c r="Y434" s="149"/>
      <c r="Z434" s="149"/>
      <c r="AA434" s="149"/>
      <c r="AB434" s="149"/>
      <c r="AC434" s="149"/>
      <c r="AD434" s="149"/>
      <c r="AE434" s="149"/>
      <c r="AF434" s="149"/>
      <c r="AG434" s="149"/>
      <c r="AH434" s="149"/>
      <c r="AI434" s="149"/>
      <c r="AJ434" s="149"/>
      <c r="AK434" s="149"/>
      <c r="AL434" s="149"/>
      <c r="AM434" s="149"/>
      <c r="AN434" s="149"/>
      <c r="AO434" s="149"/>
      <c r="AP434" s="149"/>
      <c r="AQ434" s="149"/>
      <c r="AR434" s="149"/>
      <c r="AS434" s="149"/>
      <c r="AT434" s="149"/>
      <c r="AU434" s="149"/>
      <c r="AV434" s="149"/>
      <c r="AW434" s="149"/>
      <c r="AX434" s="149"/>
      <c r="AY434" s="149"/>
      <c r="AZ434" s="149"/>
      <c r="BA434" s="149"/>
      <c r="BB434" s="149"/>
      <c r="BC434" s="149"/>
      <c r="BD434" s="149"/>
      <c r="BE434" s="149"/>
      <c r="BF434" s="149"/>
      <c r="BG434" s="149"/>
      <c r="BH434" s="149"/>
      <c r="BI434" s="149"/>
      <c r="BJ434" s="149"/>
      <c r="BK434" s="149"/>
      <c r="BL434" s="149"/>
      <c r="BM434" s="149"/>
      <c r="BN434" s="149"/>
      <c r="BO434" s="149"/>
      <c r="BP434" s="149"/>
      <c r="BQ434" s="149"/>
      <c r="BR434" s="149"/>
      <c r="BS434" s="149"/>
      <c r="BT434" s="149"/>
      <c r="BU434" s="149"/>
      <c r="BV434" s="149"/>
      <c r="BW434" s="149"/>
      <c r="BX434" s="149"/>
      <c r="BY434" s="149"/>
      <c r="BZ434" s="149"/>
      <c r="CA434" s="149"/>
      <c r="CB434" s="149"/>
      <c r="CC434" s="149"/>
      <c r="CD434" s="149"/>
      <c r="CE434" s="149"/>
      <c r="CF434" s="149"/>
      <c r="CG434" s="149"/>
      <c r="CH434" s="149"/>
      <c r="CI434" s="149"/>
      <c r="CJ434" s="149"/>
    </row>
    <row r="435" spans="1:88" s="56" customFormat="1" ht="16.5" customHeight="1" x14ac:dyDescent="0.25">
      <c r="A435" s="1"/>
      <c r="B435" s="1"/>
      <c r="C435" s="2"/>
      <c r="D435" s="1"/>
      <c r="E435" s="1"/>
      <c r="F435" s="1"/>
      <c r="G435" s="1"/>
      <c r="H435" s="1"/>
      <c r="I435" s="1"/>
      <c r="J435" s="3"/>
      <c r="K435" s="1"/>
      <c r="L435" s="2"/>
      <c r="M435" s="1"/>
      <c r="N435" s="1"/>
      <c r="O435" s="4"/>
      <c r="P435" s="1"/>
      <c r="Q435" s="1"/>
      <c r="R435" s="4"/>
      <c r="S435" s="4"/>
      <c r="T435" s="4"/>
      <c r="U435" s="149"/>
      <c r="V435" s="149"/>
      <c r="W435" s="149"/>
      <c r="X435" s="149"/>
      <c r="Y435" s="149"/>
      <c r="Z435" s="149"/>
      <c r="AA435" s="149"/>
      <c r="AB435" s="149"/>
      <c r="AC435" s="149"/>
      <c r="AD435" s="149"/>
      <c r="AE435" s="149"/>
      <c r="AF435" s="149"/>
      <c r="AG435" s="149"/>
      <c r="AH435" s="149"/>
      <c r="AI435" s="149"/>
      <c r="AJ435" s="149"/>
      <c r="AK435" s="149"/>
      <c r="AL435" s="149"/>
      <c r="AM435" s="149"/>
      <c r="AN435" s="149"/>
      <c r="AO435" s="149"/>
      <c r="AP435" s="149"/>
      <c r="AQ435" s="149"/>
      <c r="AR435" s="149"/>
      <c r="AS435" s="149"/>
      <c r="AT435" s="149"/>
      <c r="AU435" s="149"/>
      <c r="AV435" s="149"/>
      <c r="AW435" s="149"/>
      <c r="AX435" s="149"/>
      <c r="AY435" s="149"/>
      <c r="AZ435" s="149"/>
      <c r="BA435" s="149"/>
      <c r="BB435" s="149"/>
      <c r="BC435" s="149"/>
      <c r="BD435" s="149"/>
      <c r="BE435" s="149"/>
      <c r="BF435" s="149"/>
      <c r="BG435" s="149"/>
      <c r="BH435" s="149"/>
      <c r="BI435" s="149"/>
      <c r="BJ435" s="149"/>
      <c r="BK435" s="149"/>
      <c r="BL435" s="149"/>
      <c r="BM435" s="149"/>
      <c r="BN435" s="149"/>
      <c r="BO435" s="149"/>
      <c r="BP435" s="149"/>
      <c r="BQ435" s="149"/>
      <c r="BR435" s="149"/>
      <c r="BS435" s="149"/>
      <c r="BT435" s="149"/>
      <c r="BU435" s="149"/>
      <c r="BV435" s="149"/>
      <c r="BW435" s="149"/>
      <c r="BX435" s="149"/>
      <c r="BY435" s="149"/>
      <c r="BZ435" s="149"/>
      <c r="CA435" s="149"/>
      <c r="CB435" s="149"/>
      <c r="CC435" s="149"/>
      <c r="CD435" s="149"/>
      <c r="CE435" s="149"/>
      <c r="CF435" s="149"/>
      <c r="CG435" s="149"/>
      <c r="CH435" s="149"/>
      <c r="CI435" s="149"/>
      <c r="CJ435" s="149"/>
    </row>
    <row r="436" spans="1:88" s="56" customFormat="1" ht="26.25" customHeight="1" x14ac:dyDescent="0.25">
      <c r="A436" s="227"/>
      <c r="C436" s="112" t="s">
        <v>53</v>
      </c>
      <c r="F436" s="57" t="s">
        <v>317</v>
      </c>
      <c r="G436" s="57" t="s">
        <v>318</v>
      </c>
      <c r="H436" s="57" t="s">
        <v>51</v>
      </c>
      <c r="I436" s="57" t="s">
        <v>2505</v>
      </c>
      <c r="J436" s="392" t="s">
        <v>1715</v>
      </c>
      <c r="K436" s="57"/>
      <c r="L436" s="113">
        <f>SUM(L438:L476)</f>
        <v>114300</v>
      </c>
      <c r="M436" s="113"/>
      <c r="N436" s="113"/>
      <c r="O436" s="113">
        <f>SUM(O438:O476)</f>
        <v>2576</v>
      </c>
      <c r="P436" s="113"/>
      <c r="Q436" s="113"/>
      <c r="R436" s="113">
        <f>SUM(R438:R476)</f>
        <v>21214</v>
      </c>
      <c r="S436" s="113">
        <f>SUM(S438:S476)</f>
        <v>91010</v>
      </c>
      <c r="T436" s="113"/>
      <c r="U436" s="149"/>
      <c r="V436" s="149"/>
      <c r="W436" s="149"/>
      <c r="X436" s="149"/>
      <c r="Y436" s="149"/>
      <c r="Z436" s="149"/>
      <c r="AA436" s="149"/>
      <c r="AB436" s="149"/>
      <c r="AC436" s="149"/>
      <c r="AD436" s="149"/>
      <c r="AE436" s="149"/>
      <c r="AF436" s="149"/>
      <c r="AG436" s="149"/>
      <c r="AH436" s="149"/>
      <c r="AI436" s="149"/>
      <c r="AJ436" s="149"/>
      <c r="AK436" s="149"/>
      <c r="AL436" s="149"/>
      <c r="AM436" s="149"/>
      <c r="AN436" s="149"/>
      <c r="AO436" s="149"/>
      <c r="AP436" s="149"/>
      <c r="AQ436" s="149"/>
      <c r="AR436" s="149"/>
      <c r="AS436" s="149"/>
      <c r="AT436" s="149"/>
      <c r="AU436" s="149"/>
      <c r="AV436" s="149"/>
      <c r="AW436" s="149"/>
      <c r="AX436" s="149"/>
      <c r="AY436" s="149"/>
      <c r="AZ436" s="149"/>
      <c r="BA436" s="149"/>
      <c r="BB436" s="149"/>
      <c r="BC436" s="149"/>
      <c r="BD436" s="149"/>
      <c r="BE436" s="149"/>
      <c r="BF436" s="149"/>
      <c r="BG436" s="149"/>
      <c r="BH436" s="149"/>
      <c r="BI436" s="149"/>
      <c r="BJ436" s="149"/>
      <c r="BK436" s="149"/>
      <c r="BL436" s="149"/>
      <c r="BM436" s="149"/>
      <c r="BN436" s="149"/>
      <c r="BO436" s="149"/>
      <c r="BP436" s="149"/>
      <c r="BQ436" s="149"/>
      <c r="BR436" s="149"/>
      <c r="BS436" s="149"/>
      <c r="BT436" s="149"/>
      <c r="BU436" s="149"/>
      <c r="BV436" s="149"/>
      <c r="BW436" s="149"/>
      <c r="BX436" s="149"/>
      <c r="BY436" s="149"/>
      <c r="BZ436" s="149"/>
      <c r="CA436" s="149"/>
      <c r="CB436" s="149"/>
      <c r="CC436" s="149"/>
      <c r="CD436" s="149"/>
      <c r="CE436" s="149"/>
      <c r="CF436" s="149"/>
      <c r="CG436" s="149"/>
      <c r="CH436" s="149"/>
      <c r="CI436" s="149"/>
      <c r="CJ436" s="149"/>
    </row>
    <row r="437" spans="1:88" s="56" customFormat="1" ht="16.5" customHeight="1" x14ac:dyDescent="0.25">
      <c r="A437" s="12"/>
      <c r="B437" s="12"/>
      <c r="C437" s="319"/>
      <c r="D437" s="12"/>
      <c r="E437" s="12"/>
      <c r="F437" s="12"/>
      <c r="G437" s="12"/>
      <c r="H437" s="12"/>
      <c r="I437" s="12"/>
      <c r="J437" s="126"/>
      <c r="K437" s="12"/>
      <c r="L437" s="108"/>
      <c r="M437" s="12"/>
      <c r="N437" s="12"/>
      <c r="O437" s="108"/>
      <c r="P437" s="12"/>
      <c r="Q437" s="12"/>
      <c r="R437" s="127"/>
      <c r="S437" s="127"/>
      <c r="T437" s="127"/>
      <c r="U437" s="149"/>
      <c r="V437" s="149"/>
      <c r="W437" s="149"/>
      <c r="X437" s="149"/>
      <c r="Y437" s="149"/>
      <c r="Z437" s="149"/>
      <c r="AA437" s="149"/>
      <c r="AB437" s="149"/>
      <c r="AC437" s="149"/>
      <c r="AD437" s="149"/>
      <c r="AE437" s="149"/>
      <c r="AF437" s="149"/>
      <c r="AG437" s="149"/>
      <c r="AH437" s="149"/>
      <c r="AI437" s="149"/>
      <c r="AJ437" s="149"/>
      <c r="AK437" s="149"/>
      <c r="AL437" s="149"/>
      <c r="AM437" s="149"/>
      <c r="AN437" s="149"/>
      <c r="AO437" s="149"/>
      <c r="AP437" s="149"/>
      <c r="AQ437" s="149"/>
      <c r="AR437" s="149"/>
      <c r="AS437" s="149"/>
      <c r="AT437" s="149"/>
      <c r="AU437" s="149"/>
      <c r="AV437" s="149"/>
      <c r="AW437" s="149"/>
      <c r="AX437" s="149"/>
      <c r="AY437" s="149"/>
      <c r="AZ437" s="149"/>
      <c r="BA437" s="149"/>
      <c r="BB437" s="149"/>
      <c r="BC437" s="149"/>
      <c r="BD437" s="149"/>
      <c r="BE437" s="149"/>
      <c r="BF437" s="149"/>
      <c r="BG437" s="149"/>
      <c r="BH437" s="149"/>
      <c r="BI437" s="149"/>
      <c r="BJ437" s="149"/>
      <c r="BK437" s="149"/>
      <c r="BL437" s="149"/>
      <c r="BM437" s="149"/>
      <c r="BN437" s="149"/>
      <c r="BO437" s="149"/>
      <c r="BP437" s="149"/>
      <c r="BQ437" s="149"/>
      <c r="BR437" s="149"/>
      <c r="BS437" s="149"/>
      <c r="BT437" s="149"/>
      <c r="BU437" s="149"/>
      <c r="BV437" s="149"/>
      <c r="BW437" s="149"/>
      <c r="BX437" s="149"/>
      <c r="BY437" s="149"/>
      <c r="BZ437" s="149"/>
      <c r="CA437" s="149"/>
      <c r="CB437" s="149"/>
      <c r="CC437" s="149"/>
      <c r="CD437" s="149"/>
      <c r="CE437" s="149"/>
      <c r="CF437" s="149"/>
      <c r="CG437" s="149"/>
      <c r="CH437" s="149"/>
      <c r="CI437" s="149"/>
      <c r="CJ437" s="149"/>
    </row>
    <row r="438" spans="1:88" s="149" customFormat="1" ht="16.5" customHeight="1" x14ac:dyDescent="0.25">
      <c r="A438" s="149" t="s">
        <v>40</v>
      </c>
      <c r="B438" s="149" t="s">
        <v>58</v>
      </c>
      <c r="C438" s="108"/>
      <c r="G438" s="149" t="s">
        <v>132</v>
      </c>
      <c r="H438" s="149" t="s">
        <v>113</v>
      </c>
      <c r="I438" s="149" t="s">
        <v>1572</v>
      </c>
      <c r="J438" s="150" t="s">
        <v>649</v>
      </c>
      <c r="L438" s="108">
        <v>1870</v>
      </c>
      <c r="O438" s="108">
        <v>1236</v>
      </c>
      <c r="R438" s="108">
        <f>+L438-O438</f>
        <v>634</v>
      </c>
      <c r="S438" s="108"/>
      <c r="T438" s="90"/>
    </row>
    <row r="439" spans="1:88" s="179" customFormat="1" ht="23.25" customHeight="1" x14ac:dyDescent="0.25">
      <c r="A439" s="149" t="s">
        <v>40</v>
      </c>
      <c r="B439" s="149" t="s">
        <v>48</v>
      </c>
      <c r="C439" s="108"/>
      <c r="D439" s="149"/>
      <c r="E439" s="149"/>
      <c r="F439" s="149"/>
      <c r="G439" s="149" t="s">
        <v>132</v>
      </c>
      <c r="H439" s="149" t="s">
        <v>322</v>
      </c>
      <c r="I439" s="149" t="s">
        <v>1574</v>
      </c>
      <c r="J439" s="150" t="s">
        <v>923</v>
      </c>
      <c r="K439" s="149"/>
      <c r="L439" s="108">
        <v>2000</v>
      </c>
      <c r="M439" s="149"/>
      <c r="N439" s="149"/>
      <c r="O439" s="108">
        <v>640</v>
      </c>
      <c r="P439" s="149"/>
      <c r="Q439" s="149"/>
      <c r="R439" s="108">
        <f>+L439-O439</f>
        <v>1360</v>
      </c>
      <c r="S439" s="108"/>
      <c r="T439" s="90"/>
      <c r="U439" s="274"/>
    </row>
    <row r="440" spans="1:88" s="149" customFormat="1" ht="25.5" customHeight="1" x14ac:dyDescent="0.3">
      <c r="A440" s="149" t="s">
        <v>61</v>
      </c>
      <c r="B440" s="149" t="s">
        <v>48</v>
      </c>
      <c r="C440" s="76"/>
      <c r="D440" s="75"/>
      <c r="E440" s="75"/>
      <c r="F440" s="75"/>
      <c r="G440" s="149" t="s">
        <v>132</v>
      </c>
      <c r="H440" s="149" t="s">
        <v>65</v>
      </c>
      <c r="I440" s="149" t="s">
        <v>1574</v>
      </c>
      <c r="J440" s="150" t="s">
        <v>1379</v>
      </c>
      <c r="K440" s="236"/>
      <c r="L440" s="320">
        <v>3000</v>
      </c>
      <c r="M440" s="75"/>
      <c r="N440" s="75"/>
      <c r="O440" s="75"/>
      <c r="P440" s="75"/>
      <c r="Q440" s="75"/>
      <c r="R440" s="108">
        <v>1000</v>
      </c>
      <c r="S440" s="320">
        <f>+L440-O440-R440</f>
        <v>2000</v>
      </c>
      <c r="T440" s="148"/>
    </row>
    <row r="441" spans="1:88" s="179" customFormat="1" ht="24" customHeight="1" x14ac:dyDescent="0.25">
      <c r="A441" s="149" t="s">
        <v>40</v>
      </c>
      <c r="B441" s="149" t="s">
        <v>48</v>
      </c>
      <c r="C441" s="108"/>
      <c r="D441" s="409"/>
      <c r="E441" s="409"/>
      <c r="F441" s="409"/>
      <c r="G441" s="149" t="s">
        <v>82</v>
      </c>
      <c r="H441" s="149" t="s">
        <v>335</v>
      </c>
      <c r="I441" s="149" t="s">
        <v>1574</v>
      </c>
      <c r="J441" s="150" t="s">
        <v>1376</v>
      </c>
      <c r="K441" s="149"/>
      <c r="L441" s="108">
        <v>3000</v>
      </c>
      <c r="M441" s="149"/>
      <c r="N441" s="149"/>
      <c r="O441" s="108"/>
      <c r="P441" s="149"/>
      <c r="Q441" s="149"/>
      <c r="R441" s="108">
        <v>1000</v>
      </c>
      <c r="S441" s="320">
        <f>+L441-O441-R441</f>
        <v>2000</v>
      </c>
      <c r="T441" s="90"/>
      <c r="U441" s="274"/>
      <c r="V441" s="274"/>
      <c r="W441" s="274"/>
      <c r="X441" s="274"/>
      <c r="Y441" s="274"/>
      <c r="Z441" s="274"/>
      <c r="AC441" s="277"/>
    </row>
    <row r="442" spans="1:88" s="149" customFormat="1" ht="25.5" customHeight="1" x14ac:dyDescent="0.25">
      <c r="A442" s="188" t="s">
        <v>40</v>
      </c>
      <c r="B442" s="149" t="s">
        <v>48</v>
      </c>
      <c r="C442" s="108"/>
      <c r="G442" s="149" t="s">
        <v>132</v>
      </c>
      <c r="H442" s="149" t="s">
        <v>447</v>
      </c>
      <c r="I442" s="149" t="s">
        <v>1575</v>
      </c>
      <c r="J442" s="150" t="s">
        <v>1380</v>
      </c>
      <c r="L442" s="108">
        <v>5000</v>
      </c>
      <c r="O442" s="108"/>
      <c r="R442" s="108">
        <v>1000</v>
      </c>
      <c r="S442" s="320">
        <f>+L442-O442-R442</f>
        <v>4000</v>
      </c>
      <c r="T442" s="90"/>
    </row>
    <row r="443" spans="1:88" s="179" customFormat="1" ht="23.25" customHeight="1" x14ac:dyDescent="0.25">
      <c r="A443" s="149" t="s">
        <v>40</v>
      </c>
      <c r="B443" s="149" t="s">
        <v>48</v>
      </c>
      <c r="C443" s="108"/>
      <c r="D443" s="149"/>
      <c r="E443" s="149"/>
      <c r="F443" s="149"/>
      <c r="G443" s="149" t="s">
        <v>132</v>
      </c>
      <c r="H443" s="149" t="s">
        <v>442</v>
      </c>
      <c r="I443" s="149" t="s">
        <v>1576</v>
      </c>
      <c r="J443" s="150" t="s">
        <v>1377</v>
      </c>
      <c r="K443" s="149"/>
      <c r="L443" s="108">
        <f>7200-285</f>
        <v>6915</v>
      </c>
      <c r="M443" s="149"/>
      <c r="N443" s="149"/>
      <c r="O443" s="108"/>
      <c r="P443" s="149"/>
      <c r="Q443" s="149"/>
      <c r="R443" s="108">
        <v>1000</v>
      </c>
      <c r="S443" s="108">
        <f t="shared" ref="S443:S450" si="27">+L443-R443</f>
        <v>5915</v>
      </c>
      <c r="T443" s="90"/>
      <c r="U443" s="274"/>
      <c r="V443" s="274"/>
      <c r="W443" s="274"/>
      <c r="X443" s="274"/>
      <c r="Y443" s="274"/>
      <c r="Z443" s="274"/>
      <c r="AC443" s="277"/>
    </row>
    <row r="444" spans="1:88" s="179" customFormat="1" ht="23.25" customHeight="1" x14ac:dyDescent="0.25">
      <c r="A444" s="149" t="s">
        <v>40</v>
      </c>
      <c r="B444" s="149" t="s">
        <v>48</v>
      </c>
      <c r="C444" s="108"/>
      <c r="D444" s="149"/>
      <c r="E444" s="149"/>
      <c r="F444" s="149"/>
      <c r="G444" s="149" t="s">
        <v>132</v>
      </c>
      <c r="H444" s="149" t="s">
        <v>444</v>
      </c>
      <c r="I444" s="149" t="s">
        <v>1577</v>
      </c>
      <c r="J444" s="150" t="s">
        <v>1377</v>
      </c>
      <c r="K444" s="149"/>
      <c r="L444" s="108">
        <v>6400</v>
      </c>
      <c r="M444" s="149"/>
      <c r="N444" s="149"/>
      <c r="O444" s="108"/>
      <c r="P444" s="149"/>
      <c r="Q444" s="149"/>
      <c r="R444" s="108">
        <v>1000</v>
      </c>
      <c r="S444" s="108">
        <f t="shared" si="27"/>
        <v>5400</v>
      </c>
      <c r="T444" s="90"/>
      <c r="U444" s="274"/>
      <c r="V444" s="274"/>
      <c r="W444" s="274"/>
      <c r="X444" s="274"/>
      <c r="Y444" s="274"/>
      <c r="Z444" s="274"/>
      <c r="AC444" s="277"/>
    </row>
    <row r="445" spans="1:88" s="179" customFormat="1" ht="23.25" customHeight="1" x14ac:dyDescent="0.25">
      <c r="A445" s="149" t="s">
        <v>40</v>
      </c>
      <c r="B445" s="149" t="s">
        <v>48</v>
      </c>
      <c r="C445" s="108"/>
      <c r="D445" s="149"/>
      <c r="E445" s="149"/>
      <c r="F445" s="149"/>
      <c r="G445" s="149" t="s">
        <v>132</v>
      </c>
      <c r="H445" s="149" t="s">
        <v>448</v>
      </c>
      <c r="I445" s="149" t="s">
        <v>1578</v>
      </c>
      <c r="J445" s="150" t="s">
        <v>1377</v>
      </c>
      <c r="K445" s="149"/>
      <c r="L445" s="108">
        <v>4000</v>
      </c>
      <c r="M445" s="149"/>
      <c r="N445" s="149"/>
      <c r="O445" s="108"/>
      <c r="P445" s="149"/>
      <c r="Q445" s="149"/>
      <c r="R445" s="108">
        <v>500</v>
      </c>
      <c r="S445" s="108">
        <f t="shared" si="27"/>
        <v>3500</v>
      </c>
      <c r="T445" s="90"/>
      <c r="U445" s="274"/>
      <c r="V445" s="274"/>
      <c r="W445" s="274"/>
      <c r="X445" s="274"/>
      <c r="Y445" s="274"/>
      <c r="Z445" s="274"/>
      <c r="AC445" s="277"/>
    </row>
    <row r="446" spans="1:88" s="179" customFormat="1" ht="24" customHeight="1" x14ac:dyDescent="0.25">
      <c r="A446" s="149" t="s">
        <v>40</v>
      </c>
      <c r="B446" s="149"/>
      <c r="C446" s="409"/>
      <c r="D446" s="409"/>
      <c r="E446" s="409"/>
      <c r="F446" s="409"/>
      <c r="G446" s="149" t="s">
        <v>132</v>
      </c>
      <c r="H446" s="149" t="s">
        <v>334</v>
      </c>
      <c r="I446" s="149" t="s">
        <v>1579</v>
      </c>
      <c r="J446" s="150" t="s">
        <v>1376</v>
      </c>
      <c r="K446" s="149"/>
      <c r="L446" s="108">
        <v>2500</v>
      </c>
      <c r="M446" s="149"/>
      <c r="N446" s="149"/>
      <c r="O446" s="108"/>
      <c r="P446" s="149"/>
      <c r="Q446" s="149"/>
      <c r="R446" s="108">
        <v>700</v>
      </c>
      <c r="S446" s="108">
        <f t="shared" si="27"/>
        <v>1800</v>
      </c>
      <c r="T446" s="90"/>
      <c r="U446" s="274"/>
      <c r="V446" s="274"/>
      <c r="W446" s="274"/>
      <c r="X446" s="274"/>
      <c r="Y446" s="274"/>
      <c r="Z446" s="274"/>
      <c r="AC446" s="277"/>
    </row>
    <row r="447" spans="1:88" s="179" customFormat="1" ht="23.25" customHeight="1" x14ac:dyDescent="0.25">
      <c r="A447" s="149" t="s">
        <v>40</v>
      </c>
      <c r="B447" s="149" t="s">
        <v>58</v>
      </c>
      <c r="C447" s="108"/>
      <c r="D447" s="149"/>
      <c r="E447" s="149"/>
      <c r="F447" s="149"/>
      <c r="G447" s="149" t="s">
        <v>132</v>
      </c>
      <c r="H447" s="149" t="s">
        <v>1130</v>
      </c>
      <c r="I447" s="149" t="s">
        <v>1573</v>
      </c>
      <c r="J447" s="150" t="s">
        <v>1377</v>
      </c>
      <c r="K447" s="149"/>
      <c r="L447" s="108">
        <v>2000</v>
      </c>
      <c r="M447" s="149"/>
      <c r="N447" s="149"/>
      <c r="O447" s="108"/>
      <c r="P447" s="149"/>
      <c r="Q447" s="149"/>
      <c r="R447" s="108">
        <v>500</v>
      </c>
      <c r="S447" s="108">
        <f t="shared" si="27"/>
        <v>1500</v>
      </c>
      <c r="T447" s="90"/>
      <c r="U447" s="274"/>
      <c r="V447" s="274"/>
      <c r="W447" s="274"/>
      <c r="X447" s="274"/>
      <c r="Y447" s="274"/>
      <c r="Z447" s="274"/>
      <c r="AC447" s="277"/>
    </row>
    <row r="448" spans="1:88" s="179" customFormat="1" ht="23.25" customHeight="1" x14ac:dyDescent="0.25">
      <c r="A448" s="149" t="s">
        <v>40</v>
      </c>
      <c r="B448" s="149" t="s">
        <v>58</v>
      </c>
      <c r="C448" s="108"/>
      <c r="D448" s="149"/>
      <c r="E448" s="149"/>
      <c r="F448" s="149"/>
      <c r="G448" s="149" t="s">
        <v>132</v>
      </c>
      <c r="H448" s="149" t="s">
        <v>417</v>
      </c>
      <c r="I448" s="149" t="s">
        <v>1573</v>
      </c>
      <c r="J448" s="150" t="s">
        <v>1377</v>
      </c>
      <c r="K448" s="149"/>
      <c r="L448" s="108">
        <v>2000</v>
      </c>
      <c r="M448" s="149"/>
      <c r="N448" s="149"/>
      <c r="O448" s="108"/>
      <c r="P448" s="149"/>
      <c r="Q448" s="149"/>
      <c r="R448" s="108">
        <v>500</v>
      </c>
      <c r="S448" s="108">
        <f t="shared" si="27"/>
        <v>1500</v>
      </c>
      <c r="T448" s="90"/>
      <c r="U448" s="274"/>
      <c r="V448" s="274"/>
      <c r="W448" s="274"/>
      <c r="X448" s="274"/>
      <c r="Y448" s="274"/>
      <c r="Z448" s="274"/>
      <c r="AC448" s="277"/>
    </row>
    <row r="449" spans="1:29" s="149" customFormat="1" ht="25.5" customHeight="1" x14ac:dyDescent="0.25">
      <c r="A449" s="188" t="s">
        <v>40</v>
      </c>
      <c r="B449" s="149" t="s">
        <v>58</v>
      </c>
      <c r="C449" s="108"/>
      <c r="G449" s="149" t="s">
        <v>207</v>
      </c>
      <c r="H449" s="149" t="s">
        <v>323</v>
      </c>
      <c r="I449" s="149" t="s">
        <v>1573</v>
      </c>
      <c r="J449" s="150" t="s">
        <v>1380</v>
      </c>
      <c r="L449" s="108">
        <v>1500</v>
      </c>
      <c r="O449" s="108">
        <v>500</v>
      </c>
      <c r="R449" s="108">
        <v>500</v>
      </c>
      <c r="S449" s="108">
        <f t="shared" si="27"/>
        <v>1000</v>
      </c>
      <c r="T449" s="90"/>
    </row>
    <row r="450" spans="1:29" s="179" customFormat="1" ht="24" customHeight="1" x14ac:dyDescent="0.25">
      <c r="A450" s="149" t="s">
        <v>40</v>
      </c>
      <c r="B450" s="149" t="s">
        <v>58</v>
      </c>
      <c r="C450" s="108"/>
      <c r="D450" s="108"/>
      <c r="E450" s="108"/>
      <c r="F450" s="108"/>
      <c r="G450" s="149" t="s">
        <v>339</v>
      </c>
      <c r="H450" s="149" t="s">
        <v>340</v>
      </c>
      <c r="I450" s="149" t="s">
        <v>1574</v>
      </c>
      <c r="J450" s="150" t="s">
        <v>1376</v>
      </c>
      <c r="K450" s="149"/>
      <c r="L450" s="108">
        <v>2500</v>
      </c>
      <c r="M450" s="149"/>
      <c r="N450" s="149"/>
      <c r="O450" s="108"/>
      <c r="P450" s="149"/>
      <c r="Q450" s="149"/>
      <c r="R450" s="108">
        <v>500</v>
      </c>
      <c r="S450" s="108">
        <f t="shared" si="27"/>
        <v>2000</v>
      </c>
      <c r="T450" s="90"/>
      <c r="U450" s="274"/>
      <c r="V450" s="274"/>
      <c r="W450" s="274"/>
      <c r="X450" s="274"/>
      <c r="Y450" s="274"/>
      <c r="Z450" s="274"/>
      <c r="AC450" s="277"/>
    </row>
    <row r="451" spans="1:29" s="149" customFormat="1" ht="16.5" customHeight="1" x14ac:dyDescent="0.25">
      <c r="A451" s="188" t="s">
        <v>40</v>
      </c>
      <c r="B451" s="149" t="s">
        <v>48</v>
      </c>
      <c r="C451" s="108"/>
      <c r="G451" s="149" t="s">
        <v>325</v>
      </c>
      <c r="H451" s="149" t="s">
        <v>326</v>
      </c>
      <c r="I451" s="149" t="s">
        <v>1574</v>
      </c>
      <c r="J451" s="150" t="s">
        <v>1380</v>
      </c>
      <c r="L451" s="108">
        <v>2500</v>
      </c>
      <c r="O451" s="108">
        <v>200</v>
      </c>
      <c r="R451" s="108">
        <v>820</v>
      </c>
      <c r="S451" s="108">
        <f>+L451-O451-R451</f>
        <v>1480</v>
      </c>
      <c r="T451" s="90"/>
    </row>
    <row r="452" spans="1:29" s="179" customFormat="1" ht="23.25" customHeight="1" x14ac:dyDescent="0.25">
      <c r="A452" s="149" t="s">
        <v>40</v>
      </c>
      <c r="B452" s="149" t="s">
        <v>58</v>
      </c>
      <c r="C452" s="108"/>
      <c r="D452" s="149"/>
      <c r="E452" s="149"/>
      <c r="F452" s="149"/>
      <c r="G452" s="149" t="s">
        <v>132</v>
      </c>
      <c r="H452" s="149" t="s">
        <v>291</v>
      </c>
      <c r="I452" s="149" t="s">
        <v>1584</v>
      </c>
      <c r="J452" s="150" t="s">
        <v>1377</v>
      </c>
      <c r="K452" s="149"/>
      <c r="L452" s="108">
        <v>5000</v>
      </c>
      <c r="M452" s="149"/>
      <c r="N452" s="149"/>
      <c r="O452" s="108"/>
      <c r="P452" s="149"/>
      <c r="Q452" s="149"/>
      <c r="R452" s="108">
        <v>500</v>
      </c>
      <c r="S452" s="108">
        <f t="shared" ref="S452:S464" si="28">+L452-R452</f>
        <v>4500</v>
      </c>
      <c r="T452" s="90"/>
      <c r="U452" s="274"/>
      <c r="V452" s="274"/>
      <c r="W452" s="274"/>
      <c r="X452" s="274"/>
      <c r="Y452" s="274"/>
      <c r="Z452" s="274"/>
      <c r="AC452" s="277"/>
    </row>
    <row r="453" spans="1:29" s="149" customFormat="1" ht="16.5" customHeight="1" x14ac:dyDescent="0.25">
      <c r="A453" s="188" t="s">
        <v>40</v>
      </c>
      <c r="B453" s="149" t="s">
        <v>48</v>
      </c>
      <c r="C453" s="108"/>
      <c r="G453" s="149" t="s">
        <v>324</v>
      </c>
      <c r="H453" s="149" t="s">
        <v>327</v>
      </c>
      <c r="I453" s="149" t="s">
        <v>1652</v>
      </c>
      <c r="J453" s="150" t="s">
        <v>1505</v>
      </c>
      <c r="L453" s="108">
        <v>3000</v>
      </c>
      <c r="O453" s="108"/>
      <c r="R453" s="108">
        <v>500</v>
      </c>
      <c r="S453" s="90">
        <f t="shared" si="28"/>
        <v>2500</v>
      </c>
      <c r="T453" s="90"/>
    </row>
    <row r="454" spans="1:29" s="179" customFormat="1" ht="24" customHeight="1" x14ac:dyDescent="0.25">
      <c r="A454" s="149" t="s">
        <v>40</v>
      </c>
      <c r="B454" s="149" t="s">
        <v>48</v>
      </c>
      <c r="C454" s="108"/>
      <c r="D454" s="108"/>
      <c r="E454" s="108"/>
      <c r="F454" s="108"/>
      <c r="G454" s="149" t="s">
        <v>132</v>
      </c>
      <c r="H454" s="149" t="s">
        <v>336</v>
      </c>
      <c r="I454" s="149" t="s">
        <v>1574</v>
      </c>
      <c r="J454" s="150" t="s">
        <v>1376</v>
      </c>
      <c r="K454" s="149"/>
      <c r="L454" s="108">
        <v>3000</v>
      </c>
      <c r="M454" s="149"/>
      <c r="N454" s="149"/>
      <c r="O454" s="108"/>
      <c r="P454" s="149"/>
      <c r="Q454" s="149"/>
      <c r="R454" s="108">
        <v>500</v>
      </c>
      <c r="S454" s="108">
        <f t="shared" si="28"/>
        <v>2500</v>
      </c>
      <c r="T454" s="90"/>
      <c r="U454" s="274"/>
      <c r="V454" s="274"/>
      <c r="W454" s="274"/>
      <c r="X454" s="274"/>
      <c r="Y454" s="274"/>
      <c r="Z454" s="274"/>
      <c r="AC454" s="277"/>
    </row>
    <row r="455" spans="1:29" s="179" customFormat="1" ht="24" customHeight="1" x14ac:dyDescent="0.25">
      <c r="A455" s="149" t="s">
        <v>40</v>
      </c>
      <c r="B455" s="149" t="s">
        <v>48</v>
      </c>
      <c r="C455" s="108"/>
      <c r="D455" s="108"/>
      <c r="E455" s="108"/>
      <c r="F455" s="108"/>
      <c r="G455" s="199" t="s">
        <v>132</v>
      </c>
      <c r="H455" s="199" t="s">
        <v>3036</v>
      </c>
      <c r="I455" s="199" t="s">
        <v>3023</v>
      </c>
      <c r="J455" s="321" t="s">
        <v>1996</v>
      </c>
      <c r="K455" s="199"/>
      <c r="L455" s="404">
        <v>3000</v>
      </c>
      <c r="M455" s="199"/>
      <c r="N455" s="199"/>
      <c r="O455" s="404"/>
      <c r="P455" s="199"/>
      <c r="Q455" s="199"/>
      <c r="R455" s="404">
        <v>500</v>
      </c>
      <c r="S455" s="108">
        <f t="shared" si="28"/>
        <v>2500</v>
      </c>
      <c r="T455" s="90"/>
      <c r="U455" s="274"/>
      <c r="V455" s="274"/>
      <c r="W455" s="274"/>
      <c r="X455" s="274"/>
      <c r="Y455" s="274"/>
      <c r="Z455" s="274"/>
      <c r="AC455" s="277"/>
    </row>
    <row r="456" spans="1:29" s="179" customFormat="1" ht="24" customHeight="1" x14ac:dyDescent="0.25">
      <c r="A456" s="149" t="s">
        <v>40</v>
      </c>
      <c r="B456" s="149" t="s">
        <v>48</v>
      </c>
      <c r="C456" s="108"/>
      <c r="D456" s="108"/>
      <c r="E456" s="108"/>
      <c r="F456" s="108"/>
      <c r="G456" s="149" t="s">
        <v>132</v>
      </c>
      <c r="H456" s="149" t="s">
        <v>338</v>
      </c>
      <c r="I456" s="149" t="s">
        <v>1574</v>
      </c>
      <c r="J456" s="150" t="s">
        <v>1376</v>
      </c>
      <c r="K456" s="149"/>
      <c r="L456" s="108">
        <v>3000</v>
      </c>
      <c r="M456" s="149"/>
      <c r="N456" s="149"/>
      <c r="O456" s="108"/>
      <c r="P456" s="149"/>
      <c r="Q456" s="149"/>
      <c r="R456" s="108">
        <v>500</v>
      </c>
      <c r="S456" s="108">
        <f t="shared" si="28"/>
        <v>2500</v>
      </c>
      <c r="T456" s="90"/>
      <c r="U456" s="274"/>
      <c r="V456" s="274"/>
      <c r="W456" s="274"/>
      <c r="X456" s="274"/>
      <c r="Y456" s="274"/>
      <c r="Z456" s="274"/>
      <c r="AC456" s="277"/>
    </row>
    <row r="457" spans="1:29" s="179" customFormat="1" ht="23.25" customHeight="1" x14ac:dyDescent="0.25">
      <c r="A457" s="149" t="s">
        <v>40</v>
      </c>
      <c r="B457" s="149" t="s">
        <v>58</v>
      </c>
      <c r="C457" s="108"/>
      <c r="D457" s="149"/>
      <c r="E457" s="149"/>
      <c r="F457" s="149"/>
      <c r="G457" s="149" t="s">
        <v>132</v>
      </c>
      <c r="H457" s="149" t="s">
        <v>585</v>
      </c>
      <c r="I457" s="149" t="s">
        <v>1580</v>
      </c>
      <c r="J457" s="150" t="s">
        <v>1377</v>
      </c>
      <c r="K457" s="149"/>
      <c r="L457" s="108">
        <v>3600</v>
      </c>
      <c r="M457" s="149"/>
      <c r="N457" s="149"/>
      <c r="O457" s="108"/>
      <c r="P457" s="149"/>
      <c r="Q457" s="149"/>
      <c r="R457" s="108">
        <v>500</v>
      </c>
      <c r="S457" s="108">
        <f t="shared" si="28"/>
        <v>3100</v>
      </c>
      <c r="T457" s="90"/>
      <c r="U457" s="274"/>
      <c r="V457" s="274"/>
      <c r="W457" s="274"/>
      <c r="X457" s="274"/>
      <c r="Y457" s="274"/>
      <c r="Z457" s="274"/>
      <c r="AC457" s="277"/>
    </row>
    <row r="458" spans="1:29" s="179" customFormat="1" ht="23.25" customHeight="1" x14ac:dyDescent="0.25">
      <c r="A458" s="149" t="s">
        <v>40</v>
      </c>
      <c r="B458" s="149" t="s">
        <v>58</v>
      </c>
      <c r="C458" s="108"/>
      <c r="D458" s="149"/>
      <c r="E458" s="149"/>
      <c r="F458" s="149"/>
      <c r="G458" s="149" t="s">
        <v>132</v>
      </c>
      <c r="H458" s="149" t="s">
        <v>489</v>
      </c>
      <c r="I458" s="149" t="s">
        <v>1578</v>
      </c>
      <c r="J458" s="150" t="s">
        <v>1377</v>
      </c>
      <c r="K458" s="149"/>
      <c r="L458" s="108">
        <v>2800</v>
      </c>
      <c r="M458" s="149"/>
      <c r="N458" s="149"/>
      <c r="O458" s="108"/>
      <c r="P458" s="149"/>
      <c r="Q458" s="149"/>
      <c r="R458" s="108">
        <v>500</v>
      </c>
      <c r="S458" s="108">
        <f t="shared" si="28"/>
        <v>2300</v>
      </c>
      <c r="T458" s="90"/>
      <c r="U458" s="274"/>
      <c r="V458" s="274"/>
      <c r="W458" s="274"/>
      <c r="X458" s="274"/>
      <c r="Y458" s="274"/>
      <c r="Z458" s="274"/>
      <c r="AC458" s="277"/>
    </row>
    <row r="459" spans="1:29" s="179" customFormat="1" ht="23.25" customHeight="1" x14ac:dyDescent="0.25">
      <c r="A459" s="149" t="s">
        <v>40</v>
      </c>
      <c r="B459" s="149" t="s">
        <v>58</v>
      </c>
      <c r="C459" s="108"/>
      <c r="D459" s="149"/>
      <c r="E459" s="149"/>
      <c r="F459" s="149"/>
      <c r="G459" s="149" t="s">
        <v>132</v>
      </c>
      <c r="H459" s="149" t="s">
        <v>488</v>
      </c>
      <c r="I459" s="149" t="s">
        <v>1573</v>
      </c>
      <c r="J459" s="150" t="s">
        <v>1377</v>
      </c>
      <c r="K459" s="149"/>
      <c r="L459" s="108">
        <v>2000</v>
      </c>
      <c r="M459" s="149"/>
      <c r="N459" s="149"/>
      <c r="O459" s="108"/>
      <c r="P459" s="149"/>
      <c r="Q459" s="149"/>
      <c r="R459" s="108">
        <v>250</v>
      </c>
      <c r="S459" s="108">
        <f t="shared" si="28"/>
        <v>1750</v>
      </c>
      <c r="T459" s="90"/>
      <c r="U459" s="274"/>
      <c r="V459" s="274"/>
      <c r="W459" s="274"/>
      <c r="X459" s="274"/>
      <c r="Y459" s="274"/>
      <c r="Z459" s="274"/>
      <c r="AC459" s="277"/>
    </row>
    <row r="460" spans="1:29" s="179" customFormat="1" ht="23.25" customHeight="1" x14ac:dyDescent="0.25">
      <c r="A460" s="149" t="s">
        <v>40</v>
      </c>
      <c r="B460" s="149" t="s">
        <v>58</v>
      </c>
      <c r="C460" s="108"/>
      <c r="D460" s="149"/>
      <c r="E460" s="149"/>
      <c r="F460" s="149"/>
      <c r="G460" s="149" t="s">
        <v>132</v>
      </c>
      <c r="H460" s="149" t="s">
        <v>1129</v>
      </c>
      <c r="I460" s="149" t="s">
        <v>1573</v>
      </c>
      <c r="J460" s="150" t="s">
        <v>1377</v>
      </c>
      <c r="K460" s="149"/>
      <c r="L460" s="108">
        <v>2000</v>
      </c>
      <c r="M460" s="149"/>
      <c r="N460" s="149"/>
      <c r="O460" s="108"/>
      <c r="P460" s="149"/>
      <c r="Q460" s="149"/>
      <c r="R460" s="108">
        <v>300</v>
      </c>
      <c r="S460" s="108">
        <f t="shared" si="28"/>
        <v>1700</v>
      </c>
      <c r="T460" s="90"/>
      <c r="U460" s="274"/>
      <c r="V460" s="274"/>
      <c r="W460" s="274"/>
      <c r="X460" s="274"/>
      <c r="Y460" s="274"/>
      <c r="Z460" s="274"/>
      <c r="AC460" s="277"/>
    </row>
    <row r="461" spans="1:29" s="179" customFormat="1" ht="23.25" customHeight="1" x14ac:dyDescent="0.25">
      <c r="A461" s="149" t="s">
        <v>40</v>
      </c>
      <c r="B461" s="149" t="s">
        <v>58</v>
      </c>
      <c r="C461" s="108"/>
      <c r="D461" s="149"/>
      <c r="E461" s="149"/>
      <c r="F461" s="149"/>
      <c r="G461" s="149" t="s">
        <v>132</v>
      </c>
      <c r="H461" s="149" t="s">
        <v>490</v>
      </c>
      <c r="I461" s="149" t="s">
        <v>1573</v>
      </c>
      <c r="J461" s="150" t="s">
        <v>1377</v>
      </c>
      <c r="K461" s="149"/>
      <c r="L461" s="108">
        <v>2000</v>
      </c>
      <c r="M461" s="149"/>
      <c r="N461" s="149"/>
      <c r="O461" s="108"/>
      <c r="P461" s="149"/>
      <c r="Q461" s="149"/>
      <c r="R461" s="108">
        <v>300</v>
      </c>
      <c r="S461" s="108">
        <f t="shared" si="28"/>
        <v>1700</v>
      </c>
      <c r="T461" s="90"/>
      <c r="U461" s="274"/>
      <c r="V461" s="274"/>
      <c r="W461" s="274"/>
      <c r="X461" s="274"/>
      <c r="Y461" s="274"/>
      <c r="Z461" s="274"/>
      <c r="AC461" s="277"/>
    </row>
    <row r="462" spans="1:29" s="179" customFormat="1" ht="23.25" customHeight="1" x14ac:dyDescent="0.25">
      <c r="A462" s="149" t="s">
        <v>40</v>
      </c>
      <c r="B462" s="149" t="s">
        <v>58</v>
      </c>
      <c r="C462" s="108"/>
      <c r="D462" s="149"/>
      <c r="E462" s="149"/>
      <c r="F462" s="149"/>
      <c r="G462" s="149" t="s">
        <v>1088</v>
      </c>
      <c r="H462" s="149" t="s">
        <v>487</v>
      </c>
      <c r="I462" s="149" t="s">
        <v>1581</v>
      </c>
      <c r="J462" s="150" t="s">
        <v>1377</v>
      </c>
      <c r="K462" s="149"/>
      <c r="L462" s="108">
        <v>2200</v>
      </c>
      <c r="M462" s="149"/>
      <c r="N462" s="149"/>
      <c r="O462" s="108"/>
      <c r="P462" s="149"/>
      <c r="Q462" s="149"/>
      <c r="R462" s="108">
        <v>500</v>
      </c>
      <c r="S462" s="108">
        <f t="shared" si="28"/>
        <v>1700</v>
      </c>
      <c r="T462" s="90"/>
      <c r="U462" s="274"/>
      <c r="V462" s="274"/>
      <c r="W462" s="274"/>
      <c r="X462" s="274"/>
      <c r="Y462" s="274"/>
      <c r="Z462" s="274"/>
      <c r="AC462" s="277"/>
    </row>
    <row r="463" spans="1:29" s="149" customFormat="1" ht="16.5" customHeight="1" x14ac:dyDescent="0.3">
      <c r="A463" s="149" t="s">
        <v>40</v>
      </c>
      <c r="B463" s="149" t="s">
        <v>48</v>
      </c>
      <c r="C463" s="76"/>
      <c r="D463" s="75"/>
      <c r="E463" s="75"/>
      <c r="F463" s="75"/>
      <c r="G463" s="149" t="s">
        <v>328</v>
      </c>
      <c r="H463" s="149" t="s">
        <v>480</v>
      </c>
      <c r="I463" s="149" t="s">
        <v>1573</v>
      </c>
      <c r="J463" s="150" t="s">
        <v>1379</v>
      </c>
      <c r="K463" s="236"/>
      <c r="L463" s="320">
        <v>2000</v>
      </c>
      <c r="M463" s="75"/>
      <c r="N463" s="75"/>
      <c r="O463" s="75"/>
      <c r="P463" s="75"/>
      <c r="Q463" s="75"/>
      <c r="R463" s="108">
        <v>500</v>
      </c>
      <c r="S463" s="108">
        <f t="shared" si="28"/>
        <v>1500</v>
      </c>
      <c r="T463" s="108"/>
    </row>
    <row r="464" spans="1:29" s="149" customFormat="1" ht="16.5" customHeight="1" x14ac:dyDescent="0.25">
      <c r="A464" s="149" t="s">
        <v>40</v>
      </c>
      <c r="B464" s="149" t="s">
        <v>62</v>
      </c>
      <c r="C464" s="108"/>
      <c r="G464" s="149" t="s">
        <v>132</v>
      </c>
      <c r="H464" s="149" t="s">
        <v>330</v>
      </c>
      <c r="I464" s="149" t="s">
        <v>1573</v>
      </c>
      <c r="J464" s="150" t="s">
        <v>1379</v>
      </c>
      <c r="L464" s="108">
        <v>2000</v>
      </c>
      <c r="R464" s="108">
        <v>500</v>
      </c>
      <c r="S464" s="108">
        <f t="shared" si="28"/>
        <v>1500</v>
      </c>
      <c r="T464" s="90"/>
    </row>
    <row r="465" spans="1:29" s="179" customFormat="1" ht="23.25" customHeight="1" x14ac:dyDescent="0.25">
      <c r="A465" s="149" t="s">
        <v>40</v>
      </c>
      <c r="B465" s="149" t="s">
        <v>58</v>
      </c>
      <c r="C465" s="108"/>
      <c r="D465" s="149"/>
      <c r="E465" s="149"/>
      <c r="F465" s="149"/>
      <c r="G465" s="149" t="s">
        <v>1088</v>
      </c>
      <c r="H465" s="149" t="s">
        <v>508</v>
      </c>
      <c r="I465" s="149" t="s">
        <v>1582</v>
      </c>
      <c r="J465" s="150" t="s">
        <v>1377</v>
      </c>
      <c r="K465" s="149"/>
      <c r="L465" s="108">
        <v>2000</v>
      </c>
      <c r="M465" s="149"/>
      <c r="N465" s="149"/>
      <c r="O465" s="108"/>
      <c r="P465" s="149"/>
      <c r="Q465" s="149"/>
      <c r="R465" s="108">
        <v>500</v>
      </c>
      <c r="S465" s="108">
        <f t="shared" ref="S465:S474" si="29">+L465-R465</f>
        <v>1500</v>
      </c>
      <c r="T465" s="90"/>
      <c r="U465" s="274"/>
      <c r="V465" s="274"/>
      <c r="W465" s="274"/>
      <c r="X465" s="274"/>
      <c r="Y465" s="274"/>
      <c r="Z465" s="274"/>
      <c r="AC465" s="277"/>
    </row>
    <row r="466" spans="1:29" s="179" customFormat="1" ht="23.25" customHeight="1" x14ac:dyDescent="0.25">
      <c r="A466" s="149" t="s">
        <v>40</v>
      </c>
      <c r="B466" s="149" t="s">
        <v>58</v>
      </c>
      <c r="C466" s="108"/>
      <c r="D466" s="149"/>
      <c r="E466" s="149"/>
      <c r="F466" s="149"/>
      <c r="G466" s="149" t="s">
        <v>1088</v>
      </c>
      <c r="H466" s="149" t="s">
        <v>509</v>
      </c>
      <c r="I466" s="149" t="s">
        <v>1579</v>
      </c>
      <c r="J466" s="150" t="s">
        <v>1377</v>
      </c>
      <c r="K466" s="149"/>
      <c r="L466" s="108">
        <v>1500</v>
      </c>
      <c r="M466" s="149"/>
      <c r="N466" s="149"/>
      <c r="O466" s="108"/>
      <c r="P466" s="149"/>
      <c r="Q466" s="149"/>
      <c r="R466" s="108">
        <v>550</v>
      </c>
      <c r="S466" s="108">
        <f t="shared" si="29"/>
        <v>950</v>
      </c>
      <c r="T466" s="90"/>
      <c r="U466" s="274"/>
      <c r="V466" s="274"/>
      <c r="W466" s="274"/>
      <c r="X466" s="274"/>
      <c r="Y466" s="274"/>
      <c r="Z466" s="274"/>
      <c r="AC466" s="277"/>
    </row>
    <row r="467" spans="1:29" s="179" customFormat="1" ht="23.25" customHeight="1" x14ac:dyDescent="0.25">
      <c r="A467" s="149" t="s">
        <v>40</v>
      </c>
      <c r="B467" s="149" t="s">
        <v>58</v>
      </c>
      <c r="C467" s="108"/>
      <c r="D467" s="149"/>
      <c r="E467" s="149"/>
      <c r="F467" s="149"/>
      <c r="G467" s="149" t="s">
        <v>1088</v>
      </c>
      <c r="H467" s="149" t="s">
        <v>1131</v>
      </c>
      <c r="I467" s="149" t="s">
        <v>1579</v>
      </c>
      <c r="J467" s="150" t="s">
        <v>1377</v>
      </c>
      <c r="K467" s="149"/>
      <c r="L467" s="108">
        <v>1500</v>
      </c>
      <c r="M467" s="149"/>
      <c r="N467" s="149"/>
      <c r="O467" s="108"/>
      <c r="P467" s="149"/>
      <c r="Q467" s="149"/>
      <c r="R467" s="108">
        <v>550</v>
      </c>
      <c r="S467" s="108">
        <f t="shared" si="29"/>
        <v>950</v>
      </c>
      <c r="T467" s="90"/>
      <c r="U467" s="274"/>
      <c r="V467" s="274"/>
      <c r="W467" s="274"/>
      <c r="X467" s="274"/>
      <c r="Y467" s="274"/>
      <c r="Z467" s="274"/>
      <c r="AC467" s="277"/>
    </row>
    <row r="468" spans="1:29" s="179" customFormat="1" ht="23.25" customHeight="1" x14ac:dyDescent="0.25">
      <c r="A468" s="149" t="s">
        <v>40</v>
      </c>
      <c r="B468" s="149" t="s">
        <v>58</v>
      </c>
      <c r="C468" s="108"/>
      <c r="D468" s="149"/>
      <c r="E468" s="149"/>
      <c r="F468" s="149"/>
      <c r="G468" s="149" t="s">
        <v>132</v>
      </c>
      <c r="H468" s="149" t="s">
        <v>155</v>
      </c>
      <c r="I468" s="149" t="s">
        <v>1576</v>
      </c>
      <c r="J468" s="150" t="s">
        <v>1377</v>
      </c>
      <c r="K468" s="149"/>
      <c r="L468" s="108">
        <v>6815</v>
      </c>
      <c r="M468" s="149"/>
      <c r="N468" s="149"/>
      <c r="O468" s="108"/>
      <c r="P468" s="149"/>
      <c r="Q468" s="149"/>
      <c r="R468" s="108">
        <v>500</v>
      </c>
      <c r="S468" s="108">
        <f t="shared" si="29"/>
        <v>6315</v>
      </c>
      <c r="T468" s="90"/>
      <c r="U468" s="274"/>
      <c r="V468" s="274"/>
      <c r="W468" s="274"/>
      <c r="X468" s="274"/>
      <c r="Y468" s="274"/>
      <c r="Z468" s="274"/>
      <c r="AC468" s="277"/>
    </row>
    <row r="469" spans="1:29" s="179" customFormat="1" ht="21.75" customHeight="1" x14ac:dyDescent="0.25">
      <c r="A469" s="149" t="s">
        <v>40</v>
      </c>
      <c r="B469" s="149" t="s">
        <v>58</v>
      </c>
      <c r="C469" s="108"/>
      <c r="D469" s="149"/>
      <c r="E469" s="149"/>
      <c r="F469" s="149"/>
      <c r="G469" s="149" t="s">
        <v>132</v>
      </c>
      <c r="H469" s="149" t="s">
        <v>333</v>
      </c>
      <c r="I469" s="149" t="s">
        <v>1583</v>
      </c>
      <c r="J469" s="150" t="s">
        <v>1378</v>
      </c>
      <c r="K469" s="149"/>
      <c r="L469" s="108">
        <v>2500</v>
      </c>
      <c r="M469" s="149"/>
      <c r="N469" s="149"/>
      <c r="O469" s="108"/>
      <c r="P469" s="149"/>
      <c r="Q469" s="149"/>
      <c r="R469" s="108">
        <v>500</v>
      </c>
      <c r="S469" s="108">
        <f t="shared" si="29"/>
        <v>2000</v>
      </c>
      <c r="T469" s="90"/>
      <c r="U469" s="274"/>
      <c r="V469" s="274"/>
      <c r="W469" s="274"/>
      <c r="X469" s="274"/>
      <c r="Y469" s="274"/>
      <c r="Z469" s="274"/>
      <c r="AC469" s="277"/>
    </row>
    <row r="470" spans="1:29" s="179" customFormat="1" ht="23.25" customHeight="1" x14ac:dyDescent="0.25">
      <c r="A470" s="149" t="s">
        <v>40</v>
      </c>
      <c r="B470" s="149" t="s">
        <v>48</v>
      </c>
      <c r="C470" s="108"/>
      <c r="D470" s="149"/>
      <c r="E470" s="149"/>
      <c r="F470" s="149"/>
      <c r="G470" s="149" t="s">
        <v>1132</v>
      </c>
      <c r="H470" s="149" t="s">
        <v>539</v>
      </c>
      <c r="I470" s="149" t="s">
        <v>1573</v>
      </c>
      <c r="J470" s="150" t="s">
        <v>1377</v>
      </c>
      <c r="K470" s="149"/>
      <c r="L470" s="108">
        <v>2500</v>
      </c>
      <c r="M470" s="149"/>
      <c r="N470" s="149"/>
      <c r="O470" s="108"/>
      <c r="P470" s="149"/>
      <c r="Q470" s="149"/>
      <c r="R470" s="108">
        <v>300</v>
      </c>
      <c r="S470" s="108">
        <f t="shared" si="29"/>
        <v>2200</v>
      </c>
      <c r="T470" s="90"/>
      <c r="U470" s="274"/>
      <c r="V470" s="274"/>
      <c r="W470" s="274"/>
      <c r="X470" s="274"/>
      <c r="Y470" s="274"/>
      <c r="Z470" s="274"/>
      <c r="AC470" s="277"/>
    </row>
    <row r="471" spans="1:29" s="179" customFormat="1" ht="23.25" customHeight="1" x14ac:dyDescent="0.25">
      <c r="A471" s="149" t="s">
        <v>40</v>
      </c>
      <c r="B471" s="149" t="s">
        <v>48</v>
      </c>
      <c r="C471" s="108"/>
      <c r="D471" s="149"/>
      <c r="E471" s="149"/>
      <c r="F471" s="149"/>
      <c r="G471" s="149" t="s">
        <v>1132</v>
      </c>
      <c r="H471" s="149" t="s">
        <v>912</v>
      </c>
      <c r="I471" s="149" t="s">
        <v>1573</v>
      </c>
      <c r="J471" s="150" t="s">
        <v>1377</v>
      </c>
      <c r="K471" s="149"/>
      <c r="L471" s="108">
        <v>2500</v>
      </c>
      <c r="M471" s="149"/>
      <c r="N471" s="149"/>
      <c r="O471" s="108"/>
      <c r="P471" s="149"/>
      <c r="Q471" s="149"/>
      <c r="R471" s="108">
        <v>300</v>
      </c>
      <c r="S471" s="108">
        <f t="shared" si="29"/>
        <v>2200</v>
      </c>
      <c r="T471" s="90"/>
      <c r="U471" s="274"/>
      <c r="V471" s="274"/>
      <c r="W471" s="274"/>
      <c r="X471" s="274"/>
      <c r="Y471" s="274"/>
      <c r="Z471" s="274"/>
      <c r="AC471" s="277"/>
    </row>
    <row r="472" spans="1:29" s="201" customFormat="1" ht="23.25" customHeight="1" x14ac:dyDescent="0.25">
      <c r="A472" s="415"/>
      <c r="B472" s="415"/>
      <c r="C472" s="415"/>
      <c r="D472" s="415"/>
      <c r="E472" s="415"/>
      <c r="F472" s="415"/>
      <c r="G472" s="199" t="s">
        <v>132</v>
      </c>
      <c r="H472" s="199" t="s">
        <v>1934</v>
      </c>
      <c r="I472" s="199" t="s">
        <v>3023</v>
      </c>
      <c r="J472" s="321" t="s">
        <v>1704</v>
      </c>
      <c r="K472" s="199"/>
      <c r="L472" s="140">
        <v>2850</v>
      </c>
      <c r="M472" s="199"/>
      <c r="N472" s="199"/>
      <c r="O472" s="140"/>
      <c r="P472" s="199"/>
      <c r="Q472" s="199"/>
      <c r="R472" s="140">
        <v>300</v>
      </c>
      <c r="S472" s="140">
        <f t="shared" si="29"/>
        <v>2550</v>
      </c>
      <c r="T472" s="144"/>
      <c r="U472" s="322"/>
      <c r="V472" s="322"/>
      <c r="W472" s="322"/>
      <c r="X472" s="322"/>
      <c r="Y472" s="322"/>
      <c r="Z472" s="322"/>
      <c r="AC472" s="323"/>
    </row>
    <row r="473" spans="1:29" s="201" customFormat="1" ht="23.25" customHeight="1" x14ac:dyDescent="0.25">
      <c r="A473" s="199"/>
      <c r="B473" s="199"/>
      <c r="C473" s="140"/>
      <c r="D473" s="199"/>
      <c r="E473" s="199"/>
      <c r="F473" s="199"/>
      <c r="G473" s="199" t="s">
        <v>132</v>
      </c>
      <c r="H473" s="199" t="s">
        <v>373</v>
      </c>
      <c r="I473" s="199" t="s">
        <v>1581</v>
      </c>
      <c r="J473" s="321" t="s">
        <v>1704</v>
      </c>
      <c r="K473" s="199"/>
      <c r="L473" s="140">
        <v>2850</v>
      </c>
      <c r="M473" s="199"/>
      <c r="N473" s="199"/>
      <c r="O473" s="140"/>
      <c r="P473" s="199"/>
      <c r="Q473" s="199"/>
      <c r="R473" s="140">
        <v>250</v>
      </c>
      <c r="S473" s="140">
        <f t="shared" si="29"/>
        <v>2600</v>
      </c>
      <c r="T473" s="144"/>
      <c r="U473" s="322"/>
      <c r="V473" s="322"/>
      <c r="W473" s="322"/>
      <c r="X473" s="322"/>
      <c r="Y473" s="322"/>
      <c r="Z473" s="322"/>
      <c r="AC473" s="323"/>
    </row>
    <row r="474" spans="1:29" s="201" customFormat="1" ht="31.5" customHeight="1" x14ac:dyDescent="0.25">
      <c r="A474" s="199"/>
      <c r="B474" s="424"/>
      <c r="C474" s="424"/>
      <c r="D474" s="424"/>
      <c r="E474" s="324"/>
      <c r="F474" s="199"/>
      <c r="G474" s="199" t="s">
        <v>132</v>
      </c>
      <c r="H474" s="199" t="s">
        <v>512</v>
      </c>
      <c r="I474" s="199" t="s">
        <v>1579</v>
      </c>
      <c r="J474" s="199" t="s">
        <v>1704</v>
      </c>
      <c r="K474" s="140"/>
      <c r="L474" s="140">
        <v>2500</v>
      </c>
      <c r="M474" s="199"/>
      <c r="N474" s="140"/>
      <c r="O474" s="199"/>
      <c r="P474" s="199"/>
      <c r="Q474" s="140"/>
      <c r="R474" s="144">
        <v>200</v>
      </c>
      <c r="S474" s="144">
        <f t="shared" si="29"/>
        <v>2300</v>
      </c>
      <c r="T474" s="322"/>
      <c r="U474" s="322"/>
      <c r="X474" s="323"/>
    </row>
    <row r="475" spans="1:29" s="201" customFormat="1" ht="31.5" customHeight="1" x14ac:dyDescent="0.25">
      <c r="A475" s="199"/>
      <c r="B475" s="324"/>
      <c r="C475" s="324"/>
      <c r="D475" s="324"/>
      <c r="E475" s="324"/>
      <c r="F475" s="199"/>
      <c r="G475" s="199" t="s">
        <v>132</v>
      </c>
      <c r="H475" s="199" t="s">
        <v>1854</v>
      </c>
      <c r="I475" s="199" t="s">
        <v>2840</v>
      </c>
      <c r="J475" s="199" t="s">
        <v>1704</v>
      </c>
      <c r="K475" s="140"/>
      <c r="L475" s="140">
        <v>3500</v>
      </c>
      <c r="M475" s="199"/>
      <c r="N475" s="140"/>
      <c r="O475" s="199"/>
      <c r="P475" s="199"/>
      <c r="Q475" s="140"/>
      <c r="R475" s="144">
        <v>200</v>
      </c>
      <c r="S475" s="144">
        <f t="shared" ref="S475:S476" si="30">+L475-R475</f>
        <v>3300</v>
      </c>
      <c r="T475" s="322"/>
      <c r="U475" s="322"/>
      <c r="X475" s="323"/>
    </row>
    <row r="476" spans="1:29" s="201" customFormat="1" ht="31.5" customHeight="1" x14ac:dyDescent="0.25">
      <c r="A476" s="199"/>
      <c r="B476" s="324"/>
      <c r="C476" s="324"/>
      <c r="D476" s="324"/>
      <c r="E476" s="324"/>
      <c r="F476" s="199"/>
      <c r="G476" s="199" t="s">
        <v>132</v>
      </c>
      <c r="H476" s="199" t="s">
        <v>745</v>
      </c>
      <c r="I476" s="199" t="s">
        <v>1579</v>
      </c>
      <c r="J476" s="199" t="s">
        <v>1704</v>
      </c>
      <c r="K476" s="140"/>
      <c r="L476" s="140">
        <v>2500</v>
      </c>
      <c r="M476" s="199"/>
      <c r="N476" s="140"/>
      <c r="O476" s="199"/>
      <c r="P476" s="199"/>
      <c r="Q476" s="140"/>
      <c r="R476" s="144">
        <v>200</v>
      </c>
      <c r="S476" s="144">
        <f t="shared" si="30"/>
        <v>2300</v>
      </c>
      <c r="T476" s="322"/>
      <c r="U476" s="322"/>
      <c r="X476" s="323"/>
    </row>
    <row r="477" spans="1:29" s="201" customFormat="1" ht="23.25" hidden="1" customHeight="1" x14ac:dyDescent="0.25">
      <c r="A477" s="199"/>
      <c r="B477" s="199"/>
      <c r="C477" s="140"/>
      <c r="D477" s="199"/>
      <c r="E477" s="199"/>
      <c r="F477" s="199"/>
      <c r="G477" s="199"/>
      <c r="H477" s="199"/>
      <c r="I477" s="199"/>
      <c r="J477" s="321"/>
      <c r="K477" s="199"/>
      <c r="L477" s="140"/>
      <c r="M477" s="199"/>
      <c r="N477" s="199"/>
      <c r="O477" s="140"/>
      <c r="P477" s="199"/>
      <c r="Q477" s="199"/>
      <c r="R477" s="140"/>
      <c r="S477" s="140"/>
      <c r="T477" s="144"/>
      <c r="U477" s="322"/>
      <c r="V477" s="322"/>
      <c r="W477" s="322"/>
      <c r="X477" s="322"/>
      <c r="Y477" s="322"/>
      <c r="Z477" s="322"/>
      <c r="AC477" s="323"/>
    </row>
    <row r="478" spans="1:29" s="149" customFormat="1" ht="25.5" hidden="1" customHeight="1" x14ac:dyDescent="0.3">
      <c r="A478" s="199"/>
      <c r="B478" s="199"/>
      <c r="C478" s="325"/>
      <c r="D478" s="326"/>
      <c r="E478" s="326"/>
      <c r="F478" s="326"/>
      <c r="G478" s="199"/>
      <c r="H478" s="199"/>
      <c r="I478" s="199"/>
      <c r="J478" s="321"/>
      <c r="K478" s="327"/>
      <c r="L478" s="328"/>
      <c r="M478" s="326"/>
      <c r="N478" s="326"/>
      <c r="O478" s="326"/>
      <c r="P478" s="326"/>
      <c r="Q478" s="326"/>
      <c r="R478" s="328">
        <f>+R464</f>
        <v>500</v>
      </c>
      <c r="S478" s="144" t="s">
        <v>62</v>
      </c>
      <c r="T478" s="329"/>
    </row>
    <row r="479" spans="1:29" s="149" customFormat="1" ht="21" hidden="1" customHeight="1" x14ac:dyDescent="0.3">
      <c r="A479" s="39"/>
      <c r="B479" s="39"/>
      <c r="C479" s="51"/>
      <c r="D479" s="39"/>
      <c r="E479" s="39"/>
      <c r="F479" s="39"/>
      <c r="G479" s="39"/>
      <c r="H479" s="39"/>
      <c r="I479" s="39"/>
      <c r="J479" s="330"/>
      <c r="K479" s="75"/>
      <c r="L479" s="331"/>
      <c r="M479" s="75"/>
      <c r="N479" s="75"/>
      <c r="O479" s="331"/>
      <c r="P479" s="39"/>
      <c r="Q479" s="326" t="s">
        <v>58</v>
      </c>
      <c r="R479" s="332">
        <f>+R438++R447+R448+R449+R450+R457+R458+R459+R460+R461+R462+R465++R466+R467++R468++R469</f>
        <v>7584</v>
      </c>
      <c r="S479" s="144" t="s">
        <v>58</v>
      </c>
      <c r="T479" s="54"/>
    </row>
    <row r="480" spans="1:29" s="149" customFormat="1" ht="12.75" hidden="1" customHeight="1" x14ac:dyDescent="0.3">
      <c r="A480" s="39"/>
      <c r="B480" s="39"/>
      <c r="C480" s="51"/>
      <c r="D480" s="39"/>
      <c r="E480" s="39"/>
      <c r="F480" s="39"/>
      <c r="G480" s="39"/>
      <c r="H480" s="39"/>
      <c r="I480" s="39"/>
      <c r="J480" s="330"/>
      <c r="K480" s="75"/>
      <c r="L480" s="333"/>
      <c r="M480" s="75"/>
      <c r="N480" s="75"/>
      <c r="O480" s="333"/>
      <c r="P480" s="39"/>
      <c r="Q480" s="326" t="s">
        <v>48</v>
      </c>
      <c r="R480" s="334">
        <f>+R439+R440+R441+R442+R443+R444+R445+R451+R453+R454+R455+R456+R463++R452+R470+R471</f>
        <v>11280</v>
      </c>
      <c r="S480" s="144" t="s">
        <v>48</v>
      </c>
      <c r="T480" s="54"/>
    </row>
    <row r="481" spans="1:88" s="149" customFormat="1" ht="12.75" hidden="1" customHeight="1" x14ac:dyDescent="0.3">
      <c r="A481" s="1"/>
      <c r="B481" s="1"/>
      <c r="C481" s="2"/>
      <c r="D481" s="1"/>
      <c r="E481" s="1"/>
      <c r="F481" s="1"/>
      <c r="G481" s="1"/>
      <c r="H481" s="1"/>
      <c r="I481" s="1"/>
      <c r="J481" s="126"/>
      <c r="K481" s="12"/>
      <c r="L481" s="12"/>
      <c r="M481" s="12"/>
      <c r="N481" s="12"/>
      <c r="O481" s="176"/>
      <c r="P481" s="1"/>
      <c r="Q481" s="335"/>
      <c r="R481" s="176"/>
      <c r="S481" s="4"/>
      <c r="T481" s="4"/>
    </row>
    <row r="482" spans="1:88" s="56" customFormat="1" ht="16.5" hidden="1" customHeight="1" x14ac:dyDescent="0.25">
      <c r="A482" s="231"/>
      <c r="B482" s="1"/>
      <c r="C482" s="112" t="s">
        <v>53</v>
      </c>
      <c r="D482" s="1"/>
      <c r="E482" s="1"/>
      <c r="F482" s="312"/>
      <c r="G482" s="312" t="s">
        <v>341</v>
      </c>
      <c r="H482" s="312" t="s">
        <v>51</v>
      </c>
      <c r="I482" s="312" t="s">
        <v>51</v>
      </c>
      <c r="J482" s="318" t="s">
        <v>1701</v>
      </c>
      <c r="K482" s="312"/>
      <c r="L482" s="317">
        <v>15000</v>
      </c>
      <c r="M482" s="312"/>
      <c r="N482" s="312"/>
      <c r="O482" s="317"/>
      <c r="P482" s="312"/>
      <c r="Q482" s="312"/>
      <c r="R482" s="317">
        <v>15000</v>
      </c>
      <c r="S482" s="317"/>
      <c r="T482" s="317"/>
      <c r="U482" s="149"/>
      <c r="V482" s="149"/>
      <c r="W482" s="149"/>
      <c r="X482" s="149"/>
      <c r="Y482" s="149"/>
      <c r="Z482" s="149"/>
      <c r="AA482" s="149"/>
      <c r="AB482" s="149"/>
      <c r="AC482" s="149"/>
      <c r="AD482" s="149"/>
      <c r="AE482" s="149"/>
      <c r="AF482" s="149"/>
      <c r="AG482" s="149"/>
      <c r="AH482" s="149"/>
      <c r="AI482" s="149"/>
      <c r="AJ482" s="149"/>
      <c r="AK482" s="149"/>
      <c r="AL482" s="149"/>
      <c r="AM482" s="149"/>
      <c r="AN482" s="149"/>
      <c r="AO482" s="149"/>
      <c r="AP482" s="149"/>
      <c r="AQ482" s="149"/>
      <c r="AR482" s="149"/>
      <c r="AS482" s="149"/>
      <c r="AT482" s="149"/>
      <c r="AU482" s="149"/>
      <c r="AV482" s="149"/>
      <c r="AW482" s="149"/>
      <c r="AX482" s="149"/>
      <c r="AY482" s="149"/>
      <c r="AZ482" s="149"/>
      <c r="BA482" s="149"/>
      <c r="BB482" s="149"/>
      <c r="BC482" s="149"/>
      <c r="BD482" s="149"/>
      <c r="BE482" s="149"/>
      <c r="BF482" s="149"/>
      <c r="BG482" s="149"/>
      <c r="BH482" s="149"/>
      <c r="BI482" s="149"/>
      <c r="BJ482" s="149"/>
      <c r="BK482" s="149"/>
      <c r="BL482" s="149"/>
      <c r="BM482" s="149"/>
      <c r="BN482" s="149"/>
      <c r="BO482" s="149"/>
      <c r="BP482" s="149"/>
      <c r="BQ482" s="149"/>
      <c r="BR482" s="149"/>
      <c r="BS482" s="149"/>
      <c r="BT482" s="149"/>
      <c r="BU482" s="149"/>
      <c r="BV482" s="149"/>
      <c r="BW482" s="149"/>
      <c r="BX482" s="149"/>
      <c r="BY482" s="149"/>
      <c r="BZ482" s="149"/>
      <c r="CA482" s="149"/>
      <c r="CB482" s="149"/>
      <c r="CC482" s="149"/>
      <c r="CD482" s="149"/>
      <c r="CE482" s="149"/>
      <c r="CF482" s="149"/>
      <c r="CG482" s="149"/>
      <c r="CH482" s="149"/>
      <c r="CI482" s="149"/>
      <c r="CJ482" s="149"/>
    </row>
    <row r="483" spans="1:88" s="56" customFormat="1" ht="16.5" hidden="1" customHeight="1" x14ac:dyDescent="0.25">
      <c r="A483" s="1"/>
      <c r="B483" s="1"/>
      <c r="C483" s="112"/>
      <c r="D483" s="1"/>
      <c r="E483" s="1"/>
      <c r="F483" s="12"/>
      <c r="G483" s="12"/>
      <c r="H483" s="12"/>
      <c r="I483" s="12"/>
      <c r="J483" s="126"/>
      <c r="K483" s="12"/>
      <c r="L483" s="127"/>
      <c r="M483" s="12"/>
      <c r="N483" s="12"/>
      <c r="O483" s="127"/>
      <c r="P483" s="12"/>
      <c r="Q483" s="12"/>
      <c r="R483" s="127"/>
      <c r="S483" s="127"/>
      <c r="T483" s="127"/>
      <c r="U483" s="149"/>
      <c r="V483" s="149"/>
      <c r="W483" s="149"/>
      <c r="X483" s="149"/>
      <c r="Y483" s="149"/>
      <c r="Z483" s="149"/>
      <c r="AA483" s="149"/>
      <c r="AB483" s="149"/>
      <c r="AC483" s="149"/>
      <c r="AD483" s="149"/>
      <c r="AE483" s="149"/>
      <c r="AF483" s="149"/>
      <c r="AG483" s="149"/>
      <c r="AH483" s="149"/>
      <c r="AI483" s="149"/>
      <c r="AJ483" s="149"/>
      <c r="AK483" s="149"/>
      <c r="AL483" s="149"/>
      <c r="AM483" s="149"/>
      <c r="AN483" s="149"/>
      <c r="AO483" s="149"/>
      <c r="AP483" s="149"/>
      <c r="AQ483" s="149"/>
      <c r="AR483" s="149"/>
      <c r="AS483" s="149"/>
      <c r="AT483" s="149"/>
      <c r="AU483" s="149"/>
      <c r="AV483" s="149"/>
      <c r="AW483" s="149"/>
      <c r="AX483" s="149"/>
      <c r="AY483" s="149"/>
      <c r="AZ483" s="149"/>
      <c r="BA483" s="149"/>
      <c r="BB483" s="149"/>
      <c r="BC483" s="149"/>
      <c r="BD483" s="149"/>
      <c r="BE483" s="149"/>
      <c r="BF483" s="149"/>
      <c r="BG483" s="149"/>
      <c r="BH483" s="149"/>
      <c r="BI483" s="149"/>
      <c r="BJ483" s="149"/>
      <c r="BK483" s="149"/>
      <c r="BL483" s="149"/>
      <c r="BM483" s="149"/>
      <c r="BN483" s="149"/>
      <c r="BO483" s="149"/>
      <c r="BP483" s="149"/>
      <c r="BQ483" s="149"/>
      <c r="BR483" s="149"/>
      <c r="BS483" s="149"/>
      <c r="BT483" s="149"/>
      <c r="BU483" s="149"/>
      <c r="BV483" s="149"/>
      <c r="BW483" s="149"/>
      <c r="BX483" s="149"/>
      <c r="BY483" s="149"/>
      <c r="BZ483" s="149"/>
      <c r="CA483" s="149"/>
      <c r="CB483" s="149"/>
      <c r="CC483" s="149"/>
      <c r="CD483" s="149"/>
      <c r="CE483" s="149"/>
      <c r="CF483" s="149"/>
      <c r="CG483" s="149"/>
      <c r="CH483" s="149"/>
      <c r="CI483" s="149"/>
      <c r="CJ483" s="149"/>
    </row>
    <row r="484" spans="1:88" s="56" customFormat="1" ht="99" customHeight="1" x14ac:dyDescent="0.25">
      <c r="C484" s="112" t="s">
        <v>53</v>
      </c>
      <c r="F484" s="57" t="s">
        <v>342</v>
      </c>
      <c r="G484" s="57" t="s">
        <v>343</v>
      </c>
      <c r="H484" s="57" t="s">
        <v>51</v>
      </c>
      <c r="I484" s="228" t="s">
        <v>3020</v>
      </c>
      <c r="J484" s="58" t="s">
        <v>2032</v>
      </c>
      <c r="K484" s="57"/>
      <c r="L484" s="60">
        <f>SUM(L487:L1870)</f>
        <v>2609500</v>
      </c>
      <c r="M484" s="60"/>
      <c r="N484" s="60"/>
      <c r="O484" s="60">
        <f>SUM(O487:O1870)</f>
        <v>265446</v>
      </c>
      <c r="P484" s="60"/>
      <c r="Q484" s="60"/>
      <c r="R484" s="60">
        <f>SUM(R487:R1870)</f>
        <v>293555</v>
      </c>
      <c r="S484" s="60" t="e">
        <f>SUM(S487:S1870)-S486</f>
        <v>#REF!</v>
      </c>
      <c r="T484" s="60">
        <f>SUM(T487:T1870)-T486</f>
        <v>526688</v>
      </c>
      <c r="U484" s="149"/>
      <c r="V484" s="149"/>
      <c r="W484" s="149"/>
      <c r="X484" s="149"/>
      <c r="Y484" s="149"/>
      <c r="Z484" s="149"/>
      <c r="AA484" s="149"/>
      <c r="AB484" s="149"/>
      <c r="AC484" s="149"/>
      <c r="AD484" s="149"/>
      <c r="AE484" s="149"/>
      <c r="AF484" s="149"/>
      <c r="AG484" s="149"/>
      <c r="AH484" s="149"/>
      <c r="AI484" s="149"/>
      <c r="AJ484" s="149"/>
      <c r="AK484" s="149"/>
      <c r="AL484" s="149"/>
      <c r="AM484" s="149"/>
      <c r="AN484" s="149"/>
      <c r="AO484" s="149"/>
      <c r="AP484" s="149"/>
      <c r="AQ484" s="149"/>
      <c r="AR484" s="149"/>
      <c r="AS484" s="149"/>
      <c r="AT484" s="149"/>
      <c r="AU484" s="149"/>
      <c r="AV484" s="149"/>
      <c r="AW484" s="149"/>
      <c r="AX484" s="149"/>
      <c r="AY484" s="149"/>
      <c r="AZ484" s="149"/>
      <c r="BA484" s="149"/>
      <c r="BB484" s="149"/>
      <c r="BC484" s="149"/>
      <c r="BD484" s="149"/>
      <c r="BE484" s="149"/>
      <c r="BF484" s="149"/>
      <c r="BG484" s="149"/>
      <c r="BH484" s="149"/>
      <c r="BI484" s="149"/>
      <c r="BJ484" s="149"/>
      <c r="BK484" s="149"/>
      <c r="BL484" s="149"/>
      <c r="BM484" s="149"/>
      <c r="BN484" s="149"/>
      <c r="BO484" s="149"/>
      <c r="BP484" s="149"/>
      <c r="BQ484" s="149"/>
      <c r="BR484" s="149"/>
      <c r="BS484" s="149"/>
      <c r="BT484" s="149"/>
      <c r="BU484" s="149"/>
      <c r="BV484" s="149"/>
      <c r="BW484" s="149"/>
      <c r="BX484" s="149"/>
      <c r="BY484" s="149"/>
      <c r="BZ484" s="149"/>
      <c r="CA484" s="149"/>
      <c r="CB484" s="149"/>
      <c r="CC484" s="149"/>
      <c r="CD484" s="149"/>
      <c r="CE484" s="149"/>
      <c r="CF484" s="149"/>
      <c r="CG484" s="149"/>
      <c r="CH484" s="149"/>
      <c r="CI484" s="149"/>
      <c r="CJ484" s="149"/>
    </row>
    <row r="485" spans="1:88" s="56" customFormat="1" ht="15" customHeight="1" x14ac:dyDescent="0.25">
      <c r="A485" s="1"/>
      <c r="B485" s="1"/>
      <c r="C485" s="2">
        <v>11</v>
      </c>
      <c r="D485" s="1"/>
      <c r="E485" s="1"/>
      <c r="F485" s="63"/>
      <c r="G485" s="63"/>
      <c r="H485" s="63"/>
      <c r="I485" s="63"/>
      <c r="J485" s="64"/>
      <c r="K485" s="63"/>
      <c r="L485" s="229"/>
      <c r="M485" s="336"/>
      <c r="N485" s="336"/>
      <c r="O485" s="67"/>
      <c r="P485" s="67"/>
      <c r="Q485" s="67"/>
      <c r="R485" s="301"/>
      <c r="S485" s="301"/>
      <c r="T485" s="301"/>
      <c r="U485" s="149"/>
      <c r="V485" s="149"/>
      <c r="W485" s="149"/>
      <c r="X485" s="149"/>
      <c r="Y485" s="149"/>
      <c r="Z485" s="149"/>
      <c r="AA485" s="149"/>
      <c r="AB485" s="149"/>
      <c r="AC485" s="149"/>
      <c r="AD485" s="149"/>
      <c r="AE485" s="149"/>
      <c r="AF485" s="149"/>
      <c r="AG485" s="149"/>
      <c r="AH485" s="149"/>
      <c r="AI485" s="149"/>
      <c r="AJ485" s="149"/>
      <c r="AK485" s="149"/>
      <c r="AL485" s="149"/>
      <c r="AM485" s="149"/>
      <c r="AN485" s="149"/>
      <c r="AO485" s="149"/>
      <c r="AP485" s="149"/>
      <c r="AQ485" s="149"/>
      <c r="AR485" s="149"/>
      <c r="AS485" s="149"/>
      <c r="AT485" s="149"/>
      <c r="AU485" s="149"/>
      <c r="AV485" s="149"/>
      <c r="AW485" s="149"/>
      <c r="AX485" s="149"/>
      <c r="AY485" s="149"/>
      <c r="AZ485" s="149"/>
      <c r="BA485" s="149"/>
      <c r="BB485" s="149"/>
      <c r="BC485" s="149"/>
      <c r="BD485" s="149"/>
      <c r="BE485" s="149"/>
      <c r="BF485" s="149"/>
      <c r="BG485" s="149"/>
      <c r="BH485" s="149"/>
      <c r="BI485" s="149"/>
      <c r="BJ485" s="149"/>
      <c r="BK485" s="149"/>
      <c r="BL485" s="149"/>
      <c r="BM485" s="149"/>
      <c r="BN485" s="149"/>
      <c r="BO485" s="149"/>
      <c r="BP485" s="149"/>
      <c r="BQ485" s="149"/>
      <c r="BR485" s="149"/>
      <c r="BS485" s="149"/>
      <c r="BT485" s="149"/>
      <c r="BU485" s="149"/>
      <c r="BV485" s="149"/>
      <c r="BW485" s="149"/>
      <c r="BX485" s="149"/>
      <c r="BY485" s="149"/>
      <c r="BZ485" s="149"/>
      <c r="CA485" s="149"/>
      <c r="CB485" s="149"/>
      <c r="CC485" s="149"/>
      <c r="CD485" s="149"/>
      <c r="CE485" s="149"/>
      <c r="CF485" s="149"/>
      <c r="CG485" s="149"/>
      <c r="CH485" s="149"/>
      <c r="CI485" s="149"/>
      <c r="CJ485" s="149"/>
    </row>
    <row r="486" spans="1:88" s="56" customFormat="1" ht="15" customHeight="1" x14ac:dyDescent="0.25">
      <c r="A486" s="1"/>
      <c r="B486" s="1"/>
      <c r="C486" s="2">
        <v>22</v>
      </c>
      <c r="D486" s="1"/>
      <c r="E486" s="1"/>
      <c r="F486" s="399"/>
      <c r="G486" s="399"/>
      <c r="H486" s="399"/>
      <c r="I486" s="399"/>
      <c r="J486" s="399"/>
      <c r="K486" s="399"/>
      <c r="L486" s="399"/>
      <c r="M486" s="399"/>
      <c r="N486" s="399"/>
      <c r="O486" s="399"/>
      <c r="P486" s="399"/>
      <c r="Q486" s="399"/>
      <c r="R486" s="400">
        <f>+R1440+R1505</f>
        <v>3000</v>
      </c>
      <c r="S486" s="254" t="e">
        <f>+#REF!+#REF!+#REF!+#REF!+#REF!+#REF!+#REF!+#REF!+#REF!+#REF!+#REF!+#REF!+#REF!+#REF!+#REF!+#REF!+#REF!+#REF!+#REF!+#REF!+#REF!+#REF!+#REF!+#REF!+#REF!+#REF!+#REF!+#REF!+#REF!+#REF!+#REF!+#REF!+S1107+S1109+S1111+#REF!+#REF!+#REF!+#REF!+#REF!+#REF!+#REF!+#REF!+#REF!+S1252+#REF!+#REF!+#REF!+#REF!+#REF!+#REF!+#REF!+#REF!+#REF!+#REF!+#REF!+#REF!+#REF!+#REF!+S1505</f>
        <v>#REF!</v>
      </c>
      <c r="T486" s="252"/>
      <c r="U486" s="149"/>
      <c r="V486" s="149"/>
      <c r="W486" s="149"/>
      <c r="X486" s="149"/>
      <c r="Y486" s="149"/>
      <c r="Z486" s="149"/>
      <c r="AA486" s="149"/>
      <c r="AB486" s="149"/>
      <c r="AC486" s="149"/>
      <c r="AD486" s="149"/>
      <c r="AE486" s="149"/>
      <c r="AF486" s="149"/>
      <c r="AG486" s="149"/>
      <c r="AH486" s="149"/>
      <c r="AI486" s="149"/>
      <c r="AJ486" s="149"/>
      <c r="AK486" s="149"/>
      <c r="AL486" s="149"/>
      <c r="AM486" s="149"/>
      <c r="AN486" s="149"/>
      <c r="AO486" s="149"/>
      <c r="AP486" s="149"/>
      <c r="AQ486" s="149"/>
      <c r="AR486" s="149"/>
      <c r="AS486" s="149"/>
      <c r="AT486" s="149"/>
      <c r="AU486" s="149"/>
      <c r="AV486" s="149"/>
      <c r="AW486" s="149"/>
      <c r="AX486" s="149"/>
      <c r="AY486" s="149"/>
      <c r="AZ486" s="149"/>
      <c r="BA486" s="149"/>
      <c r="BB486" s="149"/>
      <c r="BC486" s="149"/>
      <c r="BD486" s="149"/>
      <c r="BE486" s="149"/>
      <c r="BF486" s="149"/>
      <c r="BG486" s="149"/>
      <c r="BH486" s="149"/>
      <c r="BI486" s="149"/>
      <c r="BJ486" s="149"/>
      <c r="BK486" s="149"/>
      <c r="BL486" s="149"/>
      <c r="BM486" s="149"/>
      <c r="BN486" s="149"/>
      <c r="BO486" s="149"/>
      <c r="BP486" s="149"/>
      <c r="BQ486" s="149"/>
      <c r="BR486" s="149"/>
      <c r="BS486" s="149"/>
      <c r="BT486" s="149"/>
      <c r="BU486" s="149"/>
      <c r="BV486" s="149"/>
      <c r="BW486" s="149"/>
      <c r="BX486" s="149"/>
      <c r="BY486" s="149"/>
      <c r="BZ486" s="149"/>
      <c r="CA486" s="149"/>
      <c r="CB486" s="149"/>
      <c r="CC486" s="149"/>
      <c r="CD486" s="149"/>
      <c r="CE486" s="149"/>
      <c r="CF486" s="149"/>
      <c r="CG486" s="149"/>
      <c r="CH486" s="149"/>
      <c r="CI486" s="149"/>
      <c r="CJ486" s="149"/>
    </row>
    <row r="487" spans="1:88" s="149" customFormat="1" ht="16.5" customHeight="1" x14ac:dyDescent="0.25">
      <c r="A487" s="12"/>
      <c r="B487" s="12"/>
      <c r="C487" s="319"/>
      <c r="D487" s="12"/>
      <c r="E487" s="12"/>
      <c r="F487" s="184" t="s">
        <v>1656</v>
      </c>
      <c r="G487" s="12" t="s">
        <v>1960</v>
      </c>
      <c r="H487" s="12" t="s">
        <v>344</v>
      </c>
      <c r="I487" s="12" t="s">
        <v>1961</v>
      </c>
      <c r="J487" s="126" t="s">
        <v>634</v>
      </c>
      <c r="K487" s="12"/>
      <c r="L487" s="106">
        <v>1100</v>
      </c>
      <c r="M487" s="12"/>
      <c r="N487" s="12"/>
      <c r="O487" s="127">
        <v>308</v>
      </c>
      <c r="P487" s="12"/>
      <c r="Q487" s="12"/>
      <c r="R487" s="106">
        <f>+L487-O487</f>
        <v>792</v>
      </c>
      <c r="S487" s="106"/>
      <c r="T487" s="127"/>
    </row>
    <row r="488" spans="1:88" s="149" customFormat="1" ht="24" customHeight="1" x14ac:dyDescent="0.25">
      <c r="A488" s="411"/>
      <c r="B488" s="411"/>
      <c r="C488" s="411"/>
      <c r="D488" s="411"/>
      <c r="E488" s="127"/>
      <c r="F488" s="184" t="s">
        <v>1659</v>
      </c>
      <c r="G488" s="12" t="s">
        <v>1971</v>
      </c>
      <c r="H488" s="12" t="s">
        <v>1969</v>
      </c>
      <c r="I488" s="12" t="s">
        <v>1970</v>
      </c>
      <c r="J488" s="126" t="s">
        <v>1377</v>
      </c>
      <c r="K488" s="12"/>
      <c r="L488" s="106">
        <v>2000</v>
      </c>
      <c r="M488" s="12"/>
      <c r="N488" s="12"/>
      <c r="O488" s="127"/>
      <c r="P488" s="12"/>
      <c r="Q488" s="12"/>
      <c r="R488" s="127">
        <v>50</v>
      </c>
      <c r="S488" s="106">
        <f t="shared" ref="S488:S496" si="31">+L488-R488</f>
        <v>1950</v>
      </c>
      <c r="T488" s="127"/>
    </row>
    <row r="489" spans="1:88" s="149" customFormat="1" ht="24.75" customHeight="1" x14ac:dyDescent="0.25">
      <c r="A489" s="411"/>
      <c r="B489" s="411"/>
      <c r="C489" s="411"/>
      <c r="D489" s="411"/>
      <c r="E489" s="127"/>
      <c r="F489" s="184" t="s">
        <v>1911</v>
      </c>
      <c r="G489" s="12" t="s">
        <v>347</v>
      </c>
      <c r="H489" s="12" t="s">
        <v>1912</v>
      </c>
      <c r="I489" s="12" t="s">
        <v>748</v>
      </c>
      <c r="J489" s="126" t="s">
        <v>1377</v>
      </c>
      <c r="K489" s="12"/>
      <c r="L489" s="106">
        <v>417</v>
      </c>
      <c r="M489" s="12"/>
      <c r="N489" s="12"/>
      <c r="O489" s="127"/>
      <c r="P489" s="12"/>
      <c r="Q489" s="12"/>
      <c r="R489" s="127">
        <v>50</v>
      </c>
      <c r="S489" s="106">
        <f t="shared" si="31"/>
        <v>367</v>
      </c>
      <c r="T489" s="127"/>
    </row>
    <row r="490" spans="1:88" s="149" customFormat="1" ht="16.5" customHeight="1" x14ac:dyDescent="0.25">
      <c r="A490" s="12"/>
      <c r="B490" s="12"/>
      <c r="C490" s="319"/>
      <c r="D490" s="12"/>
      <c r="E490" s="12"/>
      <c r="F490" s="184" t="s">
        <v>101</v>
      </c>
      <c r="G490" s="12" t="s">
        <v>960</v>
      </c>
      <c r="H490" s="12" t="s">
        <v>219</v>
      </c>
      <c r="I490" s="12" t="s">
        <v>1585</v>
      </c>
      <c r="J490" s="126" t="s">
        <v>1377</v>
      </c>
      <c r="K490" s="12"/>
      <c r="L490" s="106">
        <v>417</v>
      </c>
      <c r="M490" s="12"/>
      <c r="N490" s="12"/>
      <c r="O490" s="127"/>
      <c r="P490" s="12"/>
      <c r="Q490" s="12"/>
      <c r="R490" s="127">
        <v>50</v>
      </c>
      <c r="S490" s="106">
        <f t="shared" si="31"/>
        <v>367</v>
      </c>
      <c r="T490" s="127"/>
    </row>
    <row r="491" spans="1:88" s="149" customFormat="1" ht="16.5" customHeight="1" x14ac:dyDescent="0.25">
      <c r="A491" s="188"/>
      <c r="C491" s="108"/>
      <c r="G491" s="183" t="s">
        <v>665</v>
      </c>
      <c r="H491" s="183" t="s">
        <v>648</v>
      </c>
      <c r="I491" s="203" t="s">
        <v>666</v>
      </c>
      <c r="J491" s="179" t="s">
        <v>1377</v>
      </c>
      <c r="L491" s="90">
        <v>2500</v>
      </c>
      <c r="O491" s="108"/>
      <c r="R491" s="108">
        <v>250</v>
      </c>
      <c r="S491" s="90">
        <f t="shared" si="31"/>
        <v>2250</v>
      </c>
      <c r="T491" s="90"/>
    </row>
    <row r="492" spans="1:88" s="12" customFormat="1" ht="24.75" customHeight="1" x14ac:dyDescent="0.25">
      <c r="A492" s="188"/>
      <c r="B492" s="149"/>
      <c r="C492" s="149"/>
      <c r="D492" s="149"/>
      <c r="E492" s="149"/>
      <c r="F492" s="149"/>
      <c r="G492" s="256" t="s">
        <v>1766</v>
      </c>
      <c r="H492" s="256" t="s">
        <v>1765</v>
      </c>
      <c r="I492" s="196" t="s">
        <v>1691</v>
      </c>
      <c r="J492" s="149" t="s">
        <v>1377</v>
      </c>
      <c r="K492" s="149"/>
      <c r="L492" s="90">
        <v>2000</v>
      </c>
      <c r="M492" s="149"/>
      <c r="N492" s="149"/>
      <c r="O492" s="149"/>
      <c r="P492" s="149"/>
      <c r="Q492" s="149"/>
      <c r="R492" s="108">
        <v>250</v>
      </c>
      <c r="S492" s="90">
        <f t="shared" si="31"/>
        <v>1750</v>
      </c>
      <c r="T492" s="193"/>
    </row>
    <row r="493" spans="1:88" s="164" customFormat="1" ht="24.75" customHeight="1" x14ac:dyDescent="0.25">
      <c r="A493" s="287"/>
      <c r="B493" s="199"/>
      <c r="C493" s="140"/>
      <c r="D493" s="199"/>
      <c r="E493" s="199"/>
      <c r="F493" s="199"/>
      <c r="G493" s="183" t="s">
        <v>2375</v>
      </c>
      <c r="H493" s="183" t="s">
        <v>648</v>
      </c>
      <c r="I493" s="203" t="s">
        <v>668</v>
      </c>
      <c r="J493" s="179" t="s">
        <v>1377</v>
      </c>
      <c r="K493" s="149"/>
      <c r="L493" s="90">
        <v>552</v>
      </c>
      <c r="M493" s="149"/>
      <c r="N493" s="193"/>
      <c r="O493" s="108"/>
      <c r="P493" s="149"/>
      <c r="Q493" s="149"/>
      <c r="R493" s="108">
        <v>2</v>
      </c>
      <c r="S493" s="90">
        <f t="shared" si="31"/>
        <v>550</v>
      </c>
      <c r="T493" s="108"/>
    </row>
    <row r="494" spans="1:88" s="139" customFormat="1" ht="24.75" customHeight="1" x14ac:dyDescent="0.25">
      <c r="A494" s="287"/>
      <c r="B494" s="199"/>
      <c r="C494" s="140"/>
      <c r="D494" s="199"/>
      <c r="E494" s="199"/>
      <c r="F494" s="199"/>
      <c r="G494" s="183" t="s">
        <v>2374</v>
      </c>
      <c r="H494" s="183" t="s">
        <v>344</v>
      </c>
      <c r="I494" s="203" t="s">
        <v>1047</v>
      </c>
      <c r="J494" s="179" t="s">
        <v>1377</v>
      </c>
      <c r="K494" s="149"/>
      <c r="L494" s="90">
        <v>1502</v>
      </c>
      <c r="M494" s="149"/>
      <c r="N494" s="149"/>
      <c r="O494" s="108"/>
      <c r="P494" s="149"/>
      <c r="Q494" s="149"/>
      <c r="R494" s="108">
        <v>2</v>
      </c>
      <c r="S494" s="90">
        <f t="shared" si="31"/>
        <v>1500</v>
      </c>
      <c r="T494" s="108"/>
    </row>
    <row r="495" spans="1:88" s="139" customFormat="1" ht="24.75" customHeight="1" x14ac:dyDescent="0.25">
      <c r="A495" s="287"/>
      <c r="B495" s="199"/>
      <c r="C495" s="140"/>
      <c r="D495" s="199"/>
      <c r="E495" s="199"/>
      <c r="F495" s="199"/>
      <c r="G495" s="183" t="s">
        <v>2376</v>
      </c>
      <c r="H495" s="183" t="s">
        <v>663</v>
      </c>
      <c r="I495" s="203" t="s">
        <v>726</v>
      </c>
      <c r="J495" s="179" t="s">
        <v>1377</v>
      </c>
      <c r="K495" s="149"/>
      <c r="L495" s="90">
        <v>2002</v>
      </c>
      <c r="M495" s="149"/>
      <c r="N495" s="149"/>
      <c r="O495" s="108"/>
      <c r="P495" s="149"/>
      <c r="Q495" s="149"/>
      <c r="R495" s="108">
        <v>2</v>
      </c>
      <c r="S495" s="90">
        <f t="shared" si="31"/>
        <v>2000</v>
      </c>
      <c r="T495" s="108"/>
    </row>
    <row r="496" spans="1:88" s="12" customFormat="1" ht="19.5" customHeight="1" x14ac:dyDescent="0.25">
      <c r="A496" s="188"/>
      <c r="B496" s="149"/>
      <c r="C496" s="108"/>
      <c r="D496" s="149"/>
      <c r="E496" s="149"/>
      <c r="F496" s="149"/>
      <c r="G496" s="183" t="s">
        <v>1119</v>
      </c>
      <c r="H496" s="183" t="s">
        <v>664</v>
      </c>
      <c r="I496" s="203" t="s">
        <v>670</v>
      </c>
      <c r="J496" s="179" t="s">
        <v>1377</v>
      </c>
      <c r="K496" s="149"/>
      <c r="L496" s="90">
        <v>3275</v>
      </c>
      <c r="M496" s="149"/>
      <c r="N496" s="149"/>
      <c r="O496" s="108"/>
      <c r="P496" s="149"/>
      <c r="Q496" s="149"/>
      <c r="R496" s="108">
        <v>250</v>
      </c>
      <c r="S496" s="90">
        <f t="shared" si="31"/>
        <v>3025</v>
      </c>
      <c r="T496" s="108"/>
    </row>
    <row r="497" spans="1:20" s="12" customFormat="1" ht="24.75" customHeight="1" x14ac:dyDescent="0.25">
      <c r="A497" s="149" t="s">
        <v>40</v>
      </c>
      <c r="B497" s="149"/>
      <c r="C497" s="108"/>
      <c r="D497" s="149"/>
      <c r="E497" s="149"/>
      <c r="F497" s="149"/>
      <c r="G497" s="125" t="s">
        <v>1508</v>
      </c>
      <c r="H497" s="149" t="s">
        <v>344</v>
      </c>
      <c r="I497" s="149" t="s">
        <v>994</v>
      </c>
      <c r="J497" s="150" t="s">
        <v>923</v>
      </c>
      <c r="K497" s="149"/>
      <c r="L497" s="90">
        <v>13535</v>
      </c>
      <c r="M497" s="149"/>
      <c r="N497" s="149"/>
      <c r="O497" s="108">
        <v>3170</v>
      </c>
      <c r="P497" s="149"/>
      <c r="Q497" s="149"/>
      <c r="R497" s="90">
        <v>250</v>
      </c>
      <c r="S497" s="90"/>
      <c r="T497" s="90"/>
    </row>
    <row r="498" spans="1:20" s="149" customFormat="1" ht="28.5" customHeight="1" x14ac:dyDescent="0.25">
      <c r="A498" s="188" t="s">
        <v>40</v>
      </c>
      <c r="C498" s="108"/>
      <c r="G498" s="179" t="s">
        <v>1767</v>
      </c>
      <c r="H498" s="125" t="s">
        <v>1768</v>
      </c>
      <c r="I498" s="191" t="s">
        <v>1769</v>
      </c>
      <c r="J498" s="179" t="s">
        <v>1379</v>
      </c>
      <c r="L498" s="108">
        <v>600</v>
      </c>
      <c r="O498" s="108"/>
      <c r="R498" s="108">
        <v>50</v>
      </c>
      <c r="S498" s="90">
        <f>+L498-R498</f>
        <v>550</v>
      </c>
      <c r="T498" s="108"/>
    </row>
    <row r="499" spans="1:20" s="149" customFormat="1" ht="30" customHeight="1" x14ac:dyDescent="0.25">
      <c r="A499" s="12"/>
      <c r="B499" s="12"/>
      <c r="C499" s="319"/>
      <c r="D499" s="12"/>
      <c r="E499" s="12"/>
      <c r="F499" s="184"/>
      <c r="G499" s="12" t="s">
        <v>1660</v>
      </c>
      <c r="H499" s="12" t="s">
        <v>219</v>
      </c>
      <c r="I499" s="183" t="s">
        <v>1592</v>
      </c>
      <c r="J499" s="126" t="s">
        <v>1494</v>
      </c>
      <c r="K499" s="12"/>
      <c r="L499" s="106">
        <v>2500</v>
      </c>
      <c r="M499" s="12"/>
      <c r="N499" s="12"/>
      <c r="O499" s="127"/>
      <c r="P499" s="12"/>
      <c r="Q499" s="12"/>
      <c r="R499" s="127">
        <v>100</v>
      </c>
      <c r="S499" s="106">
        <f>+L499-R499</f>
        <v>2400</v>
      </c>
      <c r="T499" s="127"/>
    </row>
    <row r="500" spans="1:20" s="149" customFormat="1" ht="43.5" customHeight="1" x14ac:dyDescent="0.25">
      <c r="A500" s="188"/>
      <c r="B500" s="149" t="s">
        <v>58</v>
      </c>
      <c r="C500" s="108"/>
      <c r="G500" s="337" t="s">
        <v>1415</v>
      </c>
      <c r="H500" s="196" t="s">
        <v>177</v>
      </c>
      <c r="I500" s="337" t="s">
        <v>1416</v>
      </c>
      <c r="J500" s="179" t="s">
        <v>1377</v>
      </c>
      <c r="L500" s="90">
        <v>3000</v>
      </c>
      <c r="O500" s="108"/>
      <c r="R500" s="108">
        <v>500</v>
      </c>
      <c r="S500" s="90">
        <f>+L500-R500</f>
        <v>2500</v>
      </c>
      <c r="T500" s="108"/>
    </row>
    <row r="501" spans="1:20" s="149" customFormat="1" ht="21" customHeight="1" x14ac:dyDescent="0.25">
      <c r="A501" s="188"/>
      <c r="B501" s="149" t="s">
        <v>58</v>
      </c>
      <c r="C501" s="108"/>
      <c r="G501" s="183" t="s">
        <v>671</v>
      </c>
      <c r="H501" s="183" t="s">
        <v>353</v>
      </c>
      <c r="I501" s="183" t="s">
        <v>677</v>
      </c>
      <c r="J501" s="179" t="s">
        <v>634</v>
      </c>
      <c r="L501" s="90">
        <v>755</v>
      </c>
      <c r="O501" s="108">
        <v>500</v>
      </c>
      <c r="R501" s="90">
        <f>+L501-O501</f>
        <v>255</v>
      </c>
      <c r="S501" s="108"/>
      <c r="T501" s="108"/>
    </row>
    <row r="502" spans="1:20" s="149" customFormat="1" ht="29.25" customHeight="1" x14ac:dyDescent="0.25">
      <c r="A502" s="188"/>
      <c r="B502" s="149" t="s">
        <v>58</v>
      </c>
      <c r="C502" s="108"/>
      <c r="G502" s="183" t="s">
        <v>1959</v>
      </c>
      <c r="H502" s="183" t="s">
        <v>351</v>
      </c>
      <c r="I502" s="183" t="s">
        <v>1064</v>
      </c>
      <c r="J502" s="179" t="s">
        <v>634</v>
      </c>
      <c r="L502" s="90">
        <v>1530</v>
      </c>
      <c r="O502" s="108">
        <v>1000</v>
      </c>
      <c r="R502" s="90">
        <f>+L502-O502</f>
        <v>530</v>
      </c>
      <c r="S502" s="90"/>
      <c r="T502" s="108"/>
    </row>
    <row r="503" spans="1:20" s="12" customFormat="1" ht="24.75" customHeight="1" x14ac:dyDescent="0.25">
      <c r="A503" s="188"/>
      <c r="B503" s="149" t="s">
        <v>58</v>
      </c>
      <c r="C503" s="108"/>
      <c r="D503" s="149"/>
      <c r="E503" s="149"/>
      <c r="F503" s="149"/>
      <c r="G503" s="183" t="s">
        <v>672</v>
      </c>
      <c r="H503" s="183" t="s">
        <v>177</v>
      </c>
      <c r="I503" s="183" t="s">
        <v>677</v>
      </c>
      <c r="J503" s="179" t="s">
        <v>634</v>
      </c>
      <c r="K503" s="149"/>
      <c r="L503" s="90">
        <v>695</v>
      </c>
      <c r="M503" s="149"/>
      <c r="N503" s="149"/>
      <c r="O503" s="108">
        <v>500</v>
      </c>
      <c r="P503" s="149"/>
      <c r="Q503" s="149"/>
      <c r="R503" s="90">
        <f>+L503-O503</f>
        <v>195</v>
      </c>
      <c r="S503" s="108"/>
      <c r="T503" s="108"/>
    </row>
    <row r="504" spans="1:20" s="12" customFormat="1" ht="24.75" customHeight="1" x14ac:dyDescent="0.25">
      <c r="A504" s="188"/>
      <c r="B504" s="149" t="s">
        <v>58</v>
      </c>
      <c r="C504" s="108"/>
      <c r="D504" s="149"/>
      <c r="E504" s="149"/>
      <c r="F504" s="149"/>
      <c r="G504" s="183" t="s">
        <v>673</v>
      </c>
      <c r="H504" s="183" t="s">
        <v>353</v>
      </c>
      <c r="I504" s="183" t="s">
        <v>677</v>
      </c>
      <c r="J504" s="179" t="s">
        <v>634</v>
      </c>
      <c r="K504" s="149"/>
      <c r="L504" s="90">
        <v>520</v>
      </c>
      <c r="M504" s="149"/>
      <c r="N504" s="149"/>
      <c r="O504" s="108">
        <v>500</v>
      </c>
      <c r="P504" s="149"/>
      <c r="Q504" s="149"/>
      <c r="R504" s="90">
        <f>+L504-O504</f>
        <v>20</v>
      </c>
      <c r="S504" s="108"/>
      <c r="T504" s="108"/>
    </row>
    <row r="505" spans="1:20" s="12" customFormat="1" ht="24.75" customHeight="1" x14ac:dyDescent="0.25">
      <c r="A505" s="188"/>
      <c r="B505" s="149" t="s">
        <v>58</v>
      </c>
      <c r="C505" s="108"/>
      <c r="D505" s="149"/>
      <c r="E505" s="149"/>
      <c r="F505" s="149"/>
      <c r="G505" s="183" t="s">
        <v>674</v>
      </c>
      <c r="H505" s="183" t="s">
        <v>353</v>
      </c>
      <c r="I505" s="183" t="s">
        <v>668</v>
      </c>
      <c r="J505" s="179" t="s">
        <v>634</v>
      </c>
      <c r="K505" s="149"/>
      <c r="L505" s="90">
        <v>1110</v>
      </c>
      <c r="M505" s="149"/>
      <c r="N505" s="149"/>
      <c r="O505" s="108">
        <v>1000</v>
      </c>
      <c r="P505" s="149"/>
      <c r="Q505" s="149"/>
      <c r="R505" s="90">
        <f>+L505-O505</f>
        <v>110</v>
      </c>
      <c r="S505" s="90"/>
      <c r="T505" s="108"/>
    </row>
    <row r="506" spans="1:20" s="12" customFormat="1" ht="24.75" customHeight="1" x14ac:dyDescent="0.25">
      <c r="A506" s="188"/>
      <c r="B506" s="149" t="s">
        <v>58</v>
      </c>
      <c r="C506" s="108"/>
      <c r="D506" s="149"/>
      <c r="E506" s="149"/>
      <c r="F506" s="149"/>
      <c r="G506" s="337" t="s">
        <v>1527</v>
      </c>
      <c r="H506" s="196" t="s">
        <v>113</v>
      </c>
      <c r="I506" s="196" t="s">
        <v>2059</v>
      </c>
      <c r="J506" s="179" t="s">
        <v>1377</v>
      </c>
      <c r="K506" s="149"/>
      <c r="L506" s="90">
        <v>4300</v>
      </c>
      <c r="M506" s="149"/>
      <c r="N506" s="149"/>
      <c r="O506" s="108">
        <v>2000</v>
      </c>
      <c r="P506" s="149"/>
      <c r="Q506" s="149"/>
      <c r="R506" s="108">
        <v>2</v>
      </c>
      <c r="S506" s="90">
        <f>+L506-O506-R506</f>
        <v>2298</v>
      </c>
      <c r="T506" s="108"/>
    </row>
    <row r="507" spans="1:20" s="12" customFormat="1" ht="24.75" customHeight="1" x14ac:dyDescent="0.25">
      <c r="A507" s="188"/>
      <c r="B507" s="149" t="s">
        <v>58</v>
      </c>
      <c r="C507" s="108"/>
      <c r="D507" s="149"/>
      <c r="E507" s="149"/>
      <c r="F507" s="149"/>
      <c r="G507" s="183" t="s">
        <v>675</v>
      </c>
      <c r="H507" s="183" t="s">
        <v>59</v>
      </c>
      <c r="I507" s="183" t="s">
        <v>1790</v>
      </c>
      <c r="J507" s="179" t="s">
        <v>634</v>
      </c>
      <c r="K507" s="149"/>
      <c r="L507" s="90">
        <v>905</v>
      </c>
      <c r="M507" s="149"/>
      <c r="N507" s="149"/>
      <c r="O507" s="108">
        <v>500</v>
      </c>
      <c r="P507" s="149"/>
      <c r="Q507" s="149"/>
      <c r="R507" s="90">
        <f>+L507-O507</f>
        <v>405</v>
      </c>
      <c r="S507" s="108"/>
      <c r="T507" s="108"/>
    </row>
    <row r="508" spans="1:20" s="149" customFormat="1" ht="32.25" customHeight="1" x14ac:dyDescent="0.25">
      <c r="A508" s="188"/>
      <c r="B508" s="149" t="s">
        <v>58</v>
      </c>
      <c r="C508" s="108"/>
      <c r="G508" s="183" t="s">
        <v>676</v>
      </c>
      <c r="H508" s="183" t="s">
        <v>320</v>
      </c>
      <c r="I508" s="183" t="s">
        <v>1790</v>
      </c>
      <c r="J508" s="179" t="s">
        <v>634</v>
      </c>
      <c r="L508" s="90">
        <v>880</v>
      </c>
      <c r="O508" s="108">
        <v>500</v>
      </c>
      <c r="R508" s="90">
        <f>+L508-O508</f>
        <v>380</v>
      </c>
      <c r="S508" s="108"/>
      <c r="T508" s="108"/>
    </row>
    <row r="509" spans="1:20" s="12" customFormat="1" ht="24.75" customHeight="1" x14ac:dyDescent="0.25">
      <c r="B509" s="12" t="s">
        <v>58</v>
      </c>
      <c r="C509" s="319"/>
      <c r="F509" s="184" t="s">
        <v>1147</v>
      </c>
      <c r="G509" s="109" t="s">
        <v>960</v>
      </c>
      <c r="H509" s="12" t="s">
        <v>177</v>
      </c>
      <c r="I509" s="12" t="s">
        <v>1585</v>
      </c>
      <c r="J509" s="126" t="s">
        <v>1377</v>
      </c>
      <c r="L509" s="106">
        <v>417</v>
      </c>
      <c r="O509" s="127"/>
      <c r="R509" s="127">
        <v>200</v>
      </c>
      <c r="S509" s="106">
        <f>+L509-R509</f>
        <v>217</v>
      </c>
      <c r="T509" s="127"/>
    </row>
    <row r="510" spans="1:20" s="12" customFormat="1" ht="24.75" customHeight="1" x14ac:dyDescent="0.25">
      <c r="B510" s="12" t="s">
        <v>58</v>
      </c>
      <c r="C510" s="319"/>
      <c r="F510" s="184" t="s">
        <v>1148</v>
      </c>
      <c r="G510" s="109" t="s">
        <v>960</v>
      </c>
      <c r="H510" s="12" t="s">
        <v>177</v>
      </c>
      <c r="I510" s="12" t="s">
        <v>1585</v>
      </c>
      <c r="J510" s="126" t="s">
        <v>1377</v>
      </c>
      <c r="L510" s="106">
        <v>415</v>
      </c>
      <c r="O510" s="127"/>
      <c r="R510" s="127">
        <v>200</v>
      </c>
      <c r="S510" s="106">
        <f>+L510-R510</f>
        <v>215</v>
      </c>
      <c r="T510" s="127"/>
    </row>
    <row r="511" spans="1:20" s="149" customFormat="1" ht="16.5" customHeight="1" x14ac:dyDescent="0.25">
      <c r="A511" s="12"/>
      <c r="B511" s="12" t="s">
        <v>58</v>
      </c>
      <c r="C511" s="319"/>
      <c r="D511" s="12"/>
      <c r="E511" s="12"/>
      <c r="F511" s="184" t="s">
        <v>1149</v>
      </c>
      <c r="G511" s="109" t="s">
        <v>960</v>
      </c>
      <c r="H511" s="12" t="s">
        <v>351</v>
      </c>
      <c r="I511" s="12" t="s">
        <v>1585</v>
      </c>
      <c r="J511" s="126" t="s">
        <v>1377</v>
      </c>
      <c r="K511" s="12"/>
      <c r="L511" s="106">
        <v>417</v>
      </c>
      <c r="M511" s="12"/>
      <c r="N511" s="12"/>
      <c r="O511" s="127"/>
      <c r="P511" s="12"/>
      <c r="Q511" s="12"/>
      <c r="R511" s="127">
        <v>200</v>
      </c>
      <c r="S511" s="106">
        <f>+L511-R511</f>
        <v>217</v>
      </c>
      <c r="T511" s="127"/>
    </row>
    <row r="512" spans="1:20" s="149" customFormat="1" ht="16.5" customHeight="1" x14ac:dyDescent="0.25">
      <c r="A512" s="12"/>
      <c r="B512" s="12" t="s">
        <v>58</v>
      </c>
      <c r="C512" s="319"/>
      <c r="D512" s="12"/>
      <c r="E512" s="12"/>
      <c r="F512" s="184" t="s">
        <v>1150</v>
      </c>
      <c r="G512" s="109" t="s">
        <v>960</v>
      </c>
      <c r="H512" s="12" t="s">
        <v>351</v>
      </c>
      <c r="I512" s="12" t="s">
        <v>1585</v>
      </c>
      <c r="J512" s="126" t="s">
        <v>1377</v>
      </c>
      <c r="K512" s="12"/>
      <c r="L512" s="106">
        <v>415</v>
      </c>
      <c r="M512" s="12"/>
      <c r="N512" s="12"/>
      <c r="O512" s="127"/>
      <c r="P512" s="12"/>
      <c r="Q512" s="12"/>
      <c r="R512" s="127">
        <v>200</v>
      </c>
      <c r="S512" s="106">
        <f>+L512-R512</f>
        <v>215</v>
      </c>
      <c r="T512" s="127"/>
    </row>
    <row r="513" spans="1:20" s="149" customFormat="1" ht="16.5" customHeight="1" x14ac:dyDescent="0.25">
      <c r="A513" s="12"/>
      <c r="B513" s="12" t="s">
        <v>58</v>
      </c>
      <c r="C513" s="425"/>
      <c r="D513" s="425"/>
      <c r="E513" s="338"/>
      <c r="F513" s="184" t="s">
        <v>2060</v>
      </c>
      <c r="G513" s="109" t="s">
        <v>2061</v>
      </c>
      <c r="H513" s="12" t="s">
        <v>1151</v>
      </c>
      <c r="I513" s="12" t="s">
        <v>2062</v>
      </c>
      <c r="J513" s="126" t="s">
        <v>1377</v>
      </c>
      <c r="K513" s="12"/>
      <c r="L513" s="106">
        <v>2500</v>
      </c>
      <c r="M513" s="12"/>
      <c r="N513" s="12"/>
      <c r="O513" s="127"/>
      <c r="P513" s="12"/>
      <c r="Q513" s="12"/>
      <c r="R513" s="127">
        <v>200</v>
      </c>
      <c r="S513" s="106">
        <f>+L513-R513</f>
        <v>2300</v>
      </c>
      <c r="T513" s="127"/>
    </row>
    <row r="514" spans="1:20" s="149" customFormat="1" ht="16.5" customHeight="1" x14ac:dyDescent="0.25">
      <c r="A514" s="187" t="s">
        <v>40</v>
      </c>
      <c r="B514" s="12"/>
      <c r="C514" s="108"/>
      <c r="D514" s="12"/>
      <c r="E514" s="12"/>
      <c r="F514" s="12"/>
      <c r="G514" s="179" t="s">
        <v>354</v>
      </c>
      <c r="H514" s="12" t="s">
        <v>355</v>
      </c>
      <c r="I514" s="191" t="s">
        <v>356</v>
      </c>
      <c r="J514" s="109" t="s">
        <v>924</v>
      </c>
      <c r="K514" s="12"/>
      <c r="L514" s="108">
        <v>352</v>
      </c>
      <c r="M514" s="12"/>
      <c r="N514" s="12"/>
      <c r="O514" s="127">
        <v>350</v>
      </c>
      <c r="P514" s="12"/>
      <c r="Q514" s="12"/>
      <c r="R514" s="127">
        <f>+L514-O514</f>
        <v>2</v>
      </c>
      <c r="S514" s="90"/>
      <c r="T514" s="90"/>
    </row>
    <row r="515" spans="1:20" s="149" customFormat="1" ht="16.5" customHeight="1" x14ac:dyDescent="0.25">
      <c r="A515" s="188" t="s">
        <v>40</v>
      </c>
      <c r="C515" s="108"/>
      <c r="G515" s="179" t="s">
        <v>968</v>
      </c>
      <c r="H515" s="125" t="s">
        <v>358</v>
      </c>
      <c r="I515" s="191" t="s">
        <v>653</v>
      </c>
      <c r="J515" s="179" t="s">
        <v>649</v>
      </c>
      <c r="L515" s="108">
        <v>1400</v>
      </c>
      <c r="O515" s="108">
        <v>900</v>
      </c>
      <c r="R515" s="108">
        <f>+L515-O515</f>
        <v>500</v>
      </c>
      <c r="S515" s="108"/>
      <c r="T515" s="108"/>
    </row>
    <row r="516" spans="1:20" s="149" customFormat="1" ht="16.5" customHeight="1" x14ac:dyDescent="0.25">
      <c r="A516" s="188" t="s">
        <v>40</v>
      </c>
      <c r="C516" s="108"/>
      <c r="D516" s="108"/>
      <c r="E516" s="108"/>
      <c r="F516" s="108"/>
      <c r="G516" s="125" t="s">
        <v>964</v>
      </c>
      <c r="H516" s="125" t="s">
        <v>553</v>
      </c>
      <c r="I516" s="149" t="s">
        <v>607</v>
      </c>
      <c r="J516" s="179" t="s">
        <v>636</v>
      </c>
      <c r="L516" s="108">
        <v>1400</v>
      </c>
      <c r="O516" s="108">
        <v>900</v>
      </c>
      <c r="R516" s="108">
        <v>500</v>
      </c>
      <c r="S516" s="108"/>
      <c r="T516" s="108"/>
    </row>
    <row r="517" spans="1:20" s="149" customFormat="1" ht="15.75" customHeight="1" x14ac:dyDescent="0.25">
      <c r="A517" s="188" t="s">
        <v>40</v>
      </c>
      <c r="C517" s="108"/>
      <c r="G517" s="125" t="s">
        <v>964</v>
      </c>
      <c r="H517" s="125" t="s">
        <v>554</v>
      </c>
      <c r="I517" s="149" t="s">
        <v>607</v>
      </c>
      <c r="J517" s="179" t="s">
        <v>636</v>
      </c>
      <c r="L517" s="108">
        <v>1400</v>
      </c>
      <c r="O517" s="108">
        <v>750</v>
      </c>
      <c r="R517" s="108">
        <v>650</v>
      </c>
      <c r="S517" s="108"/>
      <c r="T517" s="108"/>
    </row>
    <row r="518" spans="1:20" s="12" customFormat="1" ht="33" customHeight="1" x14ac:dyDescent="0.25">
      <c r="A518" s="188"/>
      <c r="B518" s="149"/>
      <c r="C518" s="108"/>
      <c r="D518" s="149"/>
      <c r="E518" s="149"/>
      <c r="F518" s="149"/>
      <c r="G518" s="183" t="s">
        <v>1770</v>
      </c>
      <c r="H518" s="183" t="s">
        <v>678</v>
      </c>
      <c r="I518" s="183" t="s">
        <v>1771</v>
      </c>
      <c r="J518" s="179" t="s">
        <v>1377</v>
      </c>
      <c r="K518" s="149"/>
      <c r="L518" s="90">
        <v>1100</v>
      </c>
      <c r="M518" s="149"/>
      <c r="N518" s="149"/>
      <c r="O518" s="108">
        <v>175</v>
      </c>
      <c r="P518" s="149"/>
      <c r="Q518" s="149"/>
      <c r="R518" s="108">
        <v>500</v>
      </c>
      <c r="S518" s="108">
        <f>+L518-O518-R518</f>
        <v>425</v>
      </c>
      <c r="T518" s="108"/>
    </row>
    <row r="519" spans="1:20" s="12" customFormat="1" ht="27.75" customHeight="1" x14ac:dyDescent="0.25">
      <c r="A519" s="188"/>
      <c r="B519" s="149"/>
      <c r="C519" s="108"/>
      <c r="D519" s="149"/>
      <c r="E519" s="149"/>
      <c r="F519" s="149"/>
      <c r="G519" s="183" t="s">
        <v>1418</v>
      </c>
      <c r="H519" s="183" t="s">
        <v>678</v>
      </c>
      <c r="I519" s="183" t="s">
        <v>1417</v>
      </c>
      <c r="J519" s="179" t="s">
        <v>1377</v>
      </c>
      <c r="K519" s="149"/>
      <c r="L519" s="90">
        <v>2500</v>
      </c>
      <c r="M519" s="149"/>
      <c r="N519" s="149"/>
      <c r="O519" s="108">
        <v>175</v>
      </c>
      <c r="P519" s="149"/>
      <c r="Q519" s="149"/>
      <c r="R519" s="108">
        <v>500</v>
      </c>
      <c r="S519" s="108">
        <f>+L519-O519-R519</f>
        <v>1825</v>
      </c>
      <c r="T519" s="108"/>
    </row>
    <row r="520" spans="1:20" s="12" customFormat="1" ht="24.75" customHeight="1" x14ac:dyDescent="0.25">
      <c r="A520" s="188"/>
      <c r="B520" s="149"/>
      <c r="C520" s="108"/>
      <c r="D520" s="149"/>
      <c r="E520" s="149"/>
      <c r="F520" s="149"/>
      <c r="G520" s="183" t="s">
        <v>680</v>
      </c>
      <c r="H520" s="183" t="s">
        <v>678</v>
      </c>
      <c r="I520" s="183" t="s">
        <v>667</v>
      </c>
      <c r="J520" s="179" t="s">
        <v>634</v>
      </c>
      <c r="K520" s="149"/>
      <c r="L520" s="90">
        <v>2500</v>
      </c>
      <c r="M520" s="149"/>
      <c r="N520" s="149"/>
      <c r="O520" s="108">
        <v>600</v>
      </c>
      <c r="P520" s="149"/>
      <c r="Q520" s="149"/>
      <c r="R520" s="108">
        <v>500</v>
      </c>
      <c r="S520" s="108">
        <f>+L520-O520-R520</f>
        <v>1400</v>
      </c>
      <c r="T520" s="108"/>
    </row>
    <row r="521" spans="1:20" s="12" customFormat="1" ht="24.75" customHeight="1" x14ac:dyDescent="0.25">
      <c r="A521" s="188"/>
      <c r="B521" s="149"/>
      <c r="C521" s="108"/>
      <c r="D521" s="149"/>
      <c r="E521" s="149"/>
      <c r="F521" s="149"/>
      <c r="G521" s="183" t="s">
        <v>681</v>
      </c>
      <c r="H521" s="183" t="s">
        <v>554</v>
      </c>
      <c r="I521" s="183" t="s">
        <v>669</v>
      </c>
      <c r="J521" s="179" t="s">
        <v>634</v>
      </c>
      <c r="K521" s="149"/>
      <c r="L521" s="90">
        <v>2000</v>
      </c>
      <c r="M521" s="149"/>
      <c r="N521" s="149"/>
      <c r="O521" s="108">
        <v>500</v>
      </c>
      <c r="P521" s="149"/>
      <c r="Q521" s="149"/>
      <c r="R521" s="108">
        <v>300</v>
      </c>
      <c r="S521" s="108"/>
      <c r="T521" s="108"/>
    </row>
    <row r="522" spans="1:20" s="12" customFormat="1" ht="24.75" customHeight="1" x14ac:dyDescent="0.25">
      <c r="A522" s="188"/>
      <c r="B522" s="149"/>
      <c r="C522" s="108"/>
      <c r="D522" s="149"/>
      <c r="E522" s="149"/>
      <c r="F522" s="149"/>
      <c r="G522" s="183" t="s">
        <v>682</v>
      </c>
      <c r="H522" s="183" t="s">
        <v>678</v>
      </c>
      <c r="I522" s="183" t="s">
        <v>668</v>
      </c>
      <c r="J522" s="179" t="s">
        <v>634</v>
      </c>
      <c r="K522" s="149"/>
      <c r="L522" s="90">
        <v>500</v>
      </c>
      <c r="M522" s="149"/>
      <c r="N522" s="149"/>
      <c r="O522" s="108">
        <v>150</v>
      </c>
      <c r="P522" s="149"/>
      <c r="Q522" s="149"/>
      <c r="R522" s="108">
        <v>250</v>
      </c>
      <c r="S522" s="90"/>
      <c r="T522" s="108"/>
    </row>
    <row r="523" spans="1:20" s="12" customFormat="1" ht="24.75" customHeight="1" x14ac:dyDescent="0.25">
      <c r="A523" s="188"/>
      <c r="B523" s="149"/>
      <c r="C523" s="108"/>
      <c r="D523" s="149"/>
      <c r="E523" s="149"/>
      <c r="F523" s="149"/>
      <c r="G523" s="183" t="s">
        <v>1773</v>
      </c>
      <c r="H523" s="183" t="s">
        <v>679</v>
      </c>
      <c r="I523" s="183" t="s">
        <v>1772</v>
      </c>
      <c r="J523" s="179" t="s">
        <v>634</v>
      </c>
      <c r="K523" s="149"/>
      <c r="L523" s="90">
        <v>750</v>
      </c>
      <c r="M523" s="149"/>
      <c r="N523" s="149"/>
      <c r="O523" s="108">
        <v>250</v>
      </c>
      <c r="P523" s="149"/>
      <c r="Q523" s="149"/>
      <c r="R523" s="108">
        <v>250</v>
      </c>
      <c r="S523" s="90"/>
      <c r="T523" s="108"/>
    </row>
    <row r="524" spans="1:20" s="12" customFormat="1" ht="24.75" customHeight="1" x14ac:dyDescent="0.25">
      <c r="A524" s="188"/>
      <c r="B524" s="149"/>
      <c r="C524" s="108"/>
      <c r="D524" s="149"/>
      <c r="E524" s="149"/>
      <c r="F524" s="149"/>
      <c r="G524" s="183" t="s">
        <v>683</v>
      </c>
      <c r="H524" s="183" t="s">
        <v>679</v>
      </c>
      <c r="I524" s="183" t="s">
        <v>668</v>
      </c>
      <c r="J524" s="179" t="s">
        <v>634</v>
      </c>
      <c r="K524" s="149"/>
      <c r="L524" s="90">
        <v>400</v>
      </c>
      <c r="M524" s="149"/>
      <c r="N524" s="149"/>
      <c r="O524" s="108">
        <v>150</v>
      </c>
      <c r="P524" s="149"/>
      <c r="Q524" s="149"/>
      <c r="R524" s="108">
        <v>250</v>
      </c>
      <c r="S524" s="90"/>
      <c r="T524" s="108"/>
    </row>
    <row r="525" spans="1:20" s="12" customFormat="1" ht="24.75" customHeight="1" x14ac:dyDescent="0.25">
      <c r="C525" s="319"/>
      <c r="F525" s="184"/>
      <c r="G525" s="12" t="s">
        <v>1728</v>
      </c>
      <c r="H525" s="12" t="s">
        <v>678</v>
      </c>
      <c r="I525" s="12" t="s">
        <v>1585</v>
      </c>
      <c r="J525" s="126" t="s">
        <v>1377</v>
      </c>
      <c r="L525" s="106">
        <v>417</v>
      </c>
      <c r="O525" s="127"/>
      <c r="R525" s="127">
        <v>200</v>
      </c>
      <c r="S525" s="106">
        <f t="shared" ref="S525:S532" si="32">+L525-R525</f>
        <v>217</v>
      </c>
      <c r="T525" s="127"/>
    </row>
    <row r="526" spans="1:20" s="12" customFormat="1" ht="24.75" customHeight="1" x14ac:dyDescent="0.25">
      <c r="C526" s="319"/>
      <c r="F526" s="339"/>
      <c r="G526" s="12" t="s">
        <v>1729</v>
      </c>
      <c r="H526" s="12" t="s">
        <v>678</v>
      </c>
      <c r="I526" s="12" t="s">
        <v>1730</v>
      </c>
      <c r="J526" s="126" t="s">
        <v>1377</v>
      </c>
      <c r="L526" s="106">
        <v>750</v>
      </c>
      <c r="O526" s="127"/>
      <c r="R526" s="127">
        <v>200</v>
      </c>
      <c r="S526" s="106">
        <f t="shared" si="32"/>
        <v>550</v>
      </c>
      <c r="T526" s="127"/>
    </row>
    <row r="527" spans="1:20" s="149" customFormat="1" ht="16.5" customHeight="1" x14ac:dyDescent="0.25">
      <c r="A527" s="12"/>
      <c r="B527" s="12"/>
      <c r="C527" s="319"/>
      <c r="D527" s="12"/>
      <c r="E527" s="12"/>
      <c r="F527" s="184" t="s">
        <v>1153</v>
      </c>
      <c r="G527" s="12" t="s">
        <v>960</v>
      </c>
      <c r="H527" s="12" t="s">
        <v>357</v>
      </c>
      <c r="I527" s="12" t="s">
        <v>1585</v>
      </c>
      <c r="J527" s="126" t="s">
        <v>1377</v>
      </c>
      <c r="K527" s="12"/>
      <c r="L527" s="106">
        <v>417</v>
      </c>
      <c r="M527" s="12"/>
      <c r="N527" s="12"/>
      <c r="O527" s="127"/>
      <c r="P527" s="12"/>
      <c r="Q527" s="12"/>
      <c r="R527" s="127">
        <v>200</v>
      </c>
      <c r="S527" s="106">
        <f t="shared" si="32"/>
        <v>217</v>
      </c>
      <c r="T527" s="127"/>
    </row>
    <row r="528" spans="1:20" s="149" customFormat="1" ht="16.5" customHeight="1" x14ac:dyDescent="0.25">
      <c r="A528" s="12"/>
      <c r="B528" s="12"/>
      <c r="C528" s="319"/>
      <c r="D528" s="12"/>
      <c r="E528" s="12"/>
      <c r="F528" s="184" t="s">
        <v>1154</v>
      </c>
      <c r="G528" s="12" t="s">
        <v>1731</v>
      </c>
      <c r="H528" s="12" t="s">
        <v>1152</v>
      </c>
      <c r="I528" s="12" t="s">
        <v>1732</v>
      </c>
      <c r="J528" s="126" t="s">
        <v>634</v>
      </c>
      <c r="K528" s="12"/>
      <c r="L528" s="106">
        <v>650</v>
      </c>
      <c r="M528" s="12"/>
      <c r="N528" s="12"/>
      <c r="O528" s="127"/>
      <c r="P528" s="12"/>
      <c r="Q528" s="12"/>
      <c r="R528" s="127">
        <v>200</v>
      </c>
      <c r="S528" s="106">
        <f t="shared" si="32"/>
        <v>450</v>
      </c>
      <c r="T528" s="127"/>
    </row>
    <row r="529" spans="1:20" s="149" customFormat="1" ht="16.5" customHeight="1" x14ac:dyDescent="0.25">
      <c r="A529" s="12"/>
      <c r="B529" s="12"/>
      <c r="C529" s="319"/>
      <c r="D529" s="12"/>
      <c r="E529" s="12"/>
      <c r="F529" s="184"/>
      <c r="G529" s="139" t="s">
        <v>3039</v>
      </c>
      <c r="H529" s="139" t="s">
        <v>355</v>
      </c>
      <c r="I529" s="139" t="s">
        <v>3040</v>
      </c>
      <c r="J529" s="143" t="s">
        <v>1996</v>
      </c>
      <c r="K529" s="139"/>
      <c r="L529" s="147">
        <v>2500</v>
      </c>
      <c r="M529" s="139"/>
      <c r="N529" s="139"/>
      <c r="O529" s="406"/>
      <c r="P529" s="139"/>
      <c r="Q529" s="139"/>
      <c r="R529" s="406">
        <v>2</v>
      </c>
      <c r="S529" s="106">
        <f t="shared" si="32"/>
        <v>2498</v>
      </c>
      <c r="T529" s="405"/>
    </row>
    <row r="530" spans="1:20" s="149" customFormat="1" ht="16.5" customHeight="1" x14ac:dyDescent="0.25">
      <c r="A530" s="12"/>
      <c r="B530" s="12"/>
      <c r="C530" s="319"/>
      <c r="D530" s="12"/>
      <c r="E530" s="12"/>
      <c r="F530" s="184"/>
      <c r="G530" s="139" t="s">
        <v>3042</v>
      </c>
      <c r="H530" s="139" t="s">
        <v>3041</v>
      </c>
      <c r="I530" s="139" t="s">
        <v>3043</v>
      </c>
      <c r="J530" s="143" t="s">
        <v>1996</v>
      </c>
      <c r="K530" s="139"/>
      <c r="L530" s="147">
        <v>1500</v>
      </c>
      <c r="M530" s="139"/>
      <c r="N530" s="139"/>
      <c r="O530" s="406"/>
      <c r="P530" s="139"/>
      <c r="Q530" s="139"/>
      <c r="R530" s="406">
        <v>2</v>
      </c>
      <c r="S530" s="106">
        <f t="shared" si="32"/>
        <v>1498</v>
      </c>
      <c r="T530" s="405"/>
    </row>
    <row r="531" spans="1:20" s="149" customFormat="1" ht="16.5" customHeight="1" x14ac:dyDescent="0.25">
      <c r="A531" s="12"/>
      <c r="B531" s="12"/>
      <c r="C531" s="319"/>
      <c r="D531" s="12"/>
      <c r="E531" s="12"/>
      <c r="F531" s="184"/>
      <c r="G531" s="139" t="s">
        <v>3044</v>
      </c>
      <c r="H531" s="139" t="s">
        <v>678</v>
      </c>
      <c r="I531" s="139" t="s">
        <v>1553</v>
      </c>
      <c r="J531" s="143" t="s">
        <v>1494</v>
      </c>
      <c r="K531" s="139"/>
      <c r="L531" s="147">
        <v>750</v>
      </c>
      <c r="M531" s="139"/>
      <c r="N531" s="139"/>
      <c r="O531" s="406"/>
      <c r="P531" s="139"/>
      <c r="Q531" s="139"/>
      <c r="R531" s="406">
        <v>2</v>
      </c>
      <c r="S531" s="106">
        <f t="shared" si="32"/>
        <v>748</v>
      </c>
      <c r="T531" s="405"/>
    </row>
    <row r="532" spans="1:20" s="149" customFormat="1" ht="16.5" customHeight="1" x14ac:dyDescent="0.25">
      <c r="A532" s="12"/>
      <c r="B532" s="12"/>
      <c r="C532" s="319"/>
      <c r="D532" s="12"/>
      <c r="E532" s="12"/>
      <c r="F532" s="184"/>
      <c r="G532" s="139" t="s">
        <v>3045</v>
      </c>
      <c r="H532" s="139" t="s">
        <v>3041</v>
      </c>
      <c r="I532" s="139" t="s">
        <v>2084</v>
      </c>
      <c r="J532" s="143" t="s">
        <v>1996</v>
      </c>
      <c r="K532" s="139"/>
      <c r="L532" s="147">
        <v>1000</v>
      </c>
      <c r="M532" s="139"/>
      <c r="N532" s="139"/>
      <c r="O532" s="406"/>
      <c r="P532" s="139"/>
      <c r="Q532" s="139"/>
      <c r="R532" s="406">
        <v>2</v>
      </c>
      <c r="S532" s="106">
        <f t="shared" si="32"/>
        <v>998</v>
      </c>
      <c r="T532" s="405"/>
    </row>
    <row r="533" spans="1:20" s="149" customFormat="1" ht="16.5" customHeight="1" x14ac:dyDescent="0.25">
      <c r="A533" s="12"/>
      <c r="B533" s="12"/>
      <c r="C533" s="319"/>
      <c r="D533" s="12"/>
      <c r="E533" s="12"/>
      <c r="F533" s="184"/>
      <c r="G533" s="139" t="s">
        <v>3046</v>
      </c>
      <c r="H533" s="139" t="s">
        <v>678</v>
      </c>
      <c r="I533" s="139" t="s">
        <v>1553</v>
      </c>
      <c r="J533" s="143" t="s">
        <v>1494</v>
      </c>
      <c r="K533" s="139"/>
      <c r="L533" s="147">
        <v>750</v>
      </c>
      <c r="M533" s="139"/>
      <c r="N533" s="139"/>
      <c r="O533" s="406"/>
      <c r="P533" s="139"/>
      <c r="Q533" s="139"/>
      <c r="R533" s="406">
        <v>2</v>
      </c>
      <c r="S533" s="106"/>
      <c r="T533" s="405"/>
    </row>
    <row r="534" spans="1:20" s="149" customFormat="1" ht="16.5" customHeight="1" x14ac:dyDescent="0.25">
      <c r="A534" s="12"/>
      <c r="B534" s="12" t="s">
        <v>48</v>
      </c>
      <c r="C534" s="319"/>
      <c r="D534" s="12"/>
      <c r="E534" s="12"/>
      <c r="F534" s="184" t="s">
        <v>1155</v>
      </c>
      <c r="G534" s="12" t="s">
        <v>960</v>
      </c>
      <c r="H534" s="12" t="s">
        <v>220</v>
      </c>
      <c r="I534" s="12" t="s">
        <v>1585</v>
      </c>
      <c r="J534" s="126" t="s">
        <v>1377</v>
      </c>
      <c r="K534" s="12"/>
      <c r="L534" s="106">
        <v>415</v>
      </c>
      <c r="M534" s="12"/>
      <c r="N534" s="12"/>
      <c r="O534" s="127"/>
      <c r="P534" s="12"/>
      <c r="Q534" s="12"/>
      <c r="R534" s="127">
        <v>200</v>
      </c>
      <c r="S534" s="106">
        <f>+L534-R534</f>
        <v>215</v>
      </c>
      <c r="T534" s="127"/>
    </row>
    <row r="535" spans="1:20" s="149" customFormat="1" ht="16.5" customHeight="1" x14ac:dyDescent="0.25">
      <c r="A535" s="187" t="s">
        <v>40</v>
      </c>
      <c r="B535" s="12" t="s">
        <v>48</v>
      </c>
      <c r="C535" s="108"/>
      <c r="D535" s="12"/>
      <c r="E535" s="12"/>
      <c r="F535" s="12"/>
      <c r="G535" s="340" t="s">
        <v>1527</v>
      </c>
      <c r="H535" s="56" t="s">
        <v>359</v>
      </c>
      <c r="I535" s="341" t="s">
        <v>1038</v>
      </c>
      <c r="J535" s="179" t="s">
        <v>1380</v>
      </c>
      <c r="K535" s="12"/>
      <c r="L535" s="2">
        <v>2500</v>
      </c>
      <c r="O535" s="108">
        <v>2000</v>
      </c>
      <c r="R535" s="108">
        <v>2</v>
      </c>
      <c r="S535" s="108">
        <f>+L535-O535-R535</f>
        <v>498</v>
      </c>
      <c r="T535" s="90"/>
    </row>
    <row r="536" spans="1:20" s="149" customFormat="1" ht="16.5" customHeight="1" x14ac:dyDescent="0.25">
      <c r="A536" s="187" t="s">
        <v>40</v>
      </c>
      <c r="B536" s="12" t="s">
        <v>48</v>
      </c>
      <c r="C536" s="108"/>
      <c r="D536" s="12"/>
      <c r="E536" s="12"/>
      <c r="F536" s="12"/>
      <c r="G536" s="340" t="s">
        <v>517</v>
      </c>
      <c r="H536" s="1" t="s">
        <v>107</v>
      </c>
      <c r="I536" s="341" t="s">
        <v>1038</v>
      </c>
      <c r="J536" s="179" t="s">
        <v>1380</v>
      </c>
      <c r="K536" s="12"/>
      <c r="L536" s="2">
        <v>2500</v>
      </c>
      <c r="M536" s="12"/>
      <c r="N536" s="12"/>
      <c r="O536" s="108">
        <v>2000</v>
      </c>
      <c r="R536" s="108">
        <v>2</v>
      </c>
      <c r="S536" s="108">
        <f>+L536-O536-R536</f>
        <v>498</v>
      </c>
      <c r="T536" s="90"/>
    </row>
    <row r="537" spans="1:20" s="149" customFormat="1" ht="18" customHeight="1" x14ac:dyDescent="0.25">
      <c r="A537" s="149" t="s">
        <v>40</v>
      </c>
      <c r="B537" s="149" t="s">
        <v>48</v>
      </c>
      <c r="C537" s="108"/>
      <c r="G537" s="340" t="s">
        <v>517</v>
      </c>
      <c r="H537" s="56" t="s">
        <v>284</v>
      </c>
      <c r="I537" s="341" t="s">
        <v>1038</v>
      </c>
      <c r="J537" s="179" t="s">
        <v>1380</v>
      </c>
      <c r="L537" s="2">
        <v>2500</v>
      </c>
      <c r="O537" s="108">
        <v>2000</v>
      </c>
      <c r="Q537" s="193"/>
      <c r="R537" s="108">
        <v>2</v>
      </c>
      <c r="S537" s="108">
        <f>+L537-O537-R537</f>
        <v>498</v>
      </c>
      <c r="T537" s="90"/>
    </row>
    <row r="538" spans="1:20" s="149" customFormat="1" ht="18.75" customHeight="1" x14ac:dyDescent="0.25">
      <c r="A538" s="149" t="s">
        <v>40</v>
      </c>
      <c r="B538" s="149" t="s">
        <v>48</v>
      </c>
      <c r="C538" s="108"/>
      <c r="G538" s="125" t="s">
        <v>1381</v>
      </c>
      <c r="H538" s="149" t="s">
        <v>361</v>
      </c>
      <c r="I538" s="149" t="s">
        <v>1382</v>
      </c>
      <c r="J538" s="179" t="s">
        <v>1380</v>
      </c>
      <c r="L538" s="108">
        <v>3500</v>
      </c>
      <c r="O538" s="108">
        <v>1250</v>
      </c>
      <c r="R538" s="108">
        <v>200</v>
      </c>
      <c r="S538" s="108">
        <f t="shared" ref="S538:S541" si="33">+L538-O538-R538</f>
        <v>2050</v>
      </c>
      <c r="T538" s="90"/>
    </row>
    <row r="539" spans="1:20" s="149" customFormat="1" ht="17.25" customHeight="1" x14ac:dyDescent="0.25">
      <c r="A539" s="188" t="s">
        <v>40</v>
      </c>
      <c r="B539" s="149" t="s">
        <v>48</v>
      </c>
      <c r="C539" s="108"/>
      <c r="G539" s="179" t="s">
        <v>1383</v>
      </c>
      <c r="H539" s="125" t="s">
        <v>220</v>
      </c>
      <c r="I539" s="149" t="s">
        <v>1384</v>
      </c>
      <c r="J539" s="179" t="s">
        <v>1379</v>
      </c>
      <c r="L539" s="108">
        <v>3500</v>
      </c>
      <c r="O539" s="108">
        <v>1150</v>
      </c>
      <c r="R539" s="108">
        <v>200</v>
      </c>
      <c r="S539" s="108">
        <f t="shared" si="33"/>
        <v>2150</v>
      </c>
      <c r="T539" s="108"/>
    </row>
    <row r="540" spans="1:20" s="149" customFormat="1" ht="16.5" customHeight="1" x14ac:dyDescent="0.25">
      <c r="A540" s="188" t="s">
        <v>40</v>
      </c>
      <c r="B540" s="149" t="s">
        <v>48</v>
      </c>
      <c r="C540" s="108"/>
      <c r="G540" s="192" t="s">
        <v>517</v>
      </c>
      <c r="H540" s="125" t="s">
        <v>362</v>
      </c>
      <c r="I540" s="341" t="s">
        <v>1038</v>
      </c>
      <c r="J540" s="179" t="s">
        <v>1379</v>
      </c>
      <c r="L540" s="2">
        <v>2500</v>
      </c>
      <c r="O540" s="108">
        <v>2000</v>
      </c>
      <c r="Q540" s="108"/>
      <c r="R540" s="108">
        <v>2</v>
      </c>
      <c r="S540" s="108">
        <f>+L540-O540-R540</f>
        <v>498</v>
      </c>
    </row>
    <row r="541" spans="1:20" s="149" customFormat="1" ht="16.5" customHeight="1" x14ac:dyDescent="0.25">
      <c r="A541" s="188" t="s">
        <v>40</v>
      </c>
      <c r="B541" s="149" t="s">
        <v>48</v>
      </c>
      <c r="C541" s="108"/>
      <c r="G541" s="179" t="s">
        <v>2063</v>
      </c>
      <c r="H541" s="125" t="s">
        <v>321</v>
      </c>
      <c r="I541" s="341" t="s">
        <v>1038</v>
      </c>
      <c r="J541" s="179" t="s">
        <v>1379</v>
      </c>
      <c r="L541" s="2">
        <v>2500</v>
      </c>
      <c r="O541" s="108">
        <v>2000</v>
      </c>
      <c r="Q541" s="108"/>
      <c r="R541" s="108">
        <v>2</v>
      </c>
      <c r="S541" s="108">
        <f t="shared" si="33"/>
        <v>498</v>
      </c>
    </row>
    <row r="542" spans="1:20" s="149" customFormat="1" ht="16.5" customHeight="1" x14ac:dyDescent="0.25">
      <c r="A542" s="188" t="s">
        <v>40</v>
      </c>
      <c r="B542" s="149" t="s">
        <v>48</v>
      </c>
      <c r="C542" s="108"/>
      <c r="G542" s="179" t="s">
        <v>363</v>
      </c>
      <c r="H542" s="125" t="s">
        <v>284</v>
      </c>
      <c r="I542" s="191" t="s">
        <v>347</v>
      </c>
      <c r="J542" s="179" t="s">
        <v>649</v>
      </c>
      <c r="L542" s="108">
        <v>300</v>
      </c>
      <c r="O542" s="108">
        <v>50</v>
      </c>
      <c r="Q542" s="108"/>
      <c r="R542" s="108">
        <f>+L542-O542</f>
        <v>250</v>
      </c>
      <c r="S542" s="108"/>
    </row>
    <row r="543" spans="1:20" s="149" customFormat="1" ht="16.5" customHeight="1" x14ac:dyDescent="0.25">
      <c r="A543" s="188" t="s">
        <v>40</v>
      </c>
      <c r="B543" s="108" t="s">
        <v>48</v>
      </c>
      <c r="C543" s="108"/>
      <c r="D543" s="108"/>
      <c r="E543" s="108"/>
      <c r="F543" s="108"/>
      <c r="G543" s="125" t="s">
        <v>557</v>
      </c>
      <c r="H543" s="125" t="s">
        <v>361</v>
      </c>
      <c r="I543" s="191" t="s">
        <v>350</v>
      </c>
      <c r="J543" s="179" t="s">
        <v>1376</v>
      </c>
      <c r="L543" s="108">
        <v>1750</v>
      </c>
      <c r="O543" s="108"/>
      <c r="R543" s="108">
        <v>200</v>
      </c>
      <c r="S543" s="108">
        <f t="shared" ref="S543:S553" si="34">+L543-R543</f>
        <v>1550</v>
      </c>
      <c r="T543" s="108"/>
    </row>
    <row r="544" spans="1:20" s="149" customFormat="1" ht="16.5" customHeight="1" x14ac:dyDescent="0.25">
      <c r="A544" s="188"/>
      <c r="B544" s="149" t="s">
        <v>48</v>
      </c>
      <c r="C544" s="108"/>
      <c r="G544" s="183" t="s">
        <v>685</v>
      </c>
      <c r="H544" s="183" t="s">
        <v>284</v>
      </c>
      <c r="I544" s="183" t="s">
        <v>699</v>
      </c>
      <c r="J544" s="179" t="s">
        <v>634</v>
      </c>
      <c r="L544" s="90">
        <v>750</v>
      </c>
      <c r="O544" s="108">
        <v>500</v>
      </c>
      <c r="R544" s="90">
        <f t="shared" ref="R544:R549" si="35">+L544-O544</f>
        <v>250</v>
      </c>
      <c r="S544" s="108"/>
      <c r="T544" s="108"/>
    </row>
    <row r="545" spans="1:20" s="12" customFormat="1" ht="23.25" customHeight="1" x14ac:dyDescent="0.25">
      <c r="A545" s="188"/>
      <c r="B545" s="149" t="s">
        <v>48</v>
      </c>
      <c r="C545" s="149"/>
      <c r="D545" s="149"/>
      <c r="E545" s="149"/>
      <c r="F545" s="149"/>
      <c r="G545" s="183" t="s">
        <v>686</v>
      </c>
      <c r="H545" s="183" t="s">
        <v>220</v>
      </c>
      <c r="I545" s="183" t="s">
        <v>668</v>
      </c>
      <c r="J545" s="179" t="s">
        <v>634</v>
      </c>
      <c r="K545" s="149"/>
      <c r="L545" s="90">
        <v>600</v>
      </c>
      <c r="M545" s="149"/>
      <c r="N545" s="149"/>
      <c r="O545" s="108">
        <v>500</v>
      </c>
      <c r="P545" s="149"/>
      <c r="Q545" s="149"/>
      <c r="R545" s="90">
        <f t="shared" si="35"/>
        <v>100</v>
      </c>
      <c r="S545" s="108"/>
      <c r="T545" s="108"/>
    </row>
    <row r="546" spans="1:20" s="12" customFormat="1" ht="24.75" customHeight="1" x14ac:dyDescent="0.25">
      <c r="A546" s="188"/>
      <c r="B546" s="149" t="s">
        <v>48</v>
      </c>
      <c r="C546" s="149"/>
      <c r="D546" s="149"/>
      <c r="E546" s="149"/>
      <c r="F546" s="149"/>
      <c r="G546" s="183" t="s">
        <v>687</v>
      </c>
      <c r="H546" s="183" t="s">
        <v>220</v>
      </c>
      <c r="I546" s="183" t="s">
        <v>668</v>
      </c>
      <c r="J546" s="179" t="s">
        <v>634</v>
      </c>
      <c r="K546" s="149"/>
      <c r="L546" s="90">
        <v>600</v>
      </c>
      <c r="M546" s="149"/>
      <c r="N546" s="149"/>
      <c r="O546" s="108">
        <v>500</v>
      </c>
      <c r="P546" s="149"/>
      <c r="Q546" s="149"/>
      <c r="R546" s="90">
        <f t="shared" si="35"/>
        <v>100</v>
      </c>
      <c r="S546" s="108"/>
      <c r="T546" s="108"/>
    </row>
    <row r="547" spans="1:20" s="12" customFormat="1" ht="24.75" customHeight="1" x14ac:dyDescent="0.25">
      <c r="A547" s="188"/>
      <c r="B547" s="149" t="s">
        <v>48</v>
      </c>
      <c r="C547" s="149"/>
      <c r="D547" s="149"/>
      <c r="E547" s="149"/>
      <c r="F547" s="149"/>
      <c r="G547" s="342" t="s">
        <v>688</v>
      </c>
      <c r="H547" s="342" t="s">
        <v>220</v>
      </c>
      <c r="I547" s="342" t="s">
        <v>2454</v>
      </c>
      <c r="J547" s="179" t="s">
        <v>634</v>
      </c>
      <c r="K547" s="149"/>
      <c r="L547" s="90">
        <v>750</v>
      </c>
      <c r="M547" s="149"/>
      <c r="N547" s="149"/>
      <c r="O547" s="108">
        <v>500</v>
      </c>
      <c r="P547" s="149"/>
      <c r="Q547" s="149"/>
      <c r="R547" s="90">
        <f t="shared" si="35"/>
        <v>250</v>
      </c>
      <c r="S547" s="108"/>
      <c r="T547" s="108"/>
    </row>
    <row r="548" spans="1:20" s="12" customFormat="1" ht="24.75" customHeight="1" x14ac:dyDescent="0.25">
      <c r="A548" s="188"/>
      <c r="B548" s="149" t="s">
        <v>48</v>
      </c>
      <c r="C548" s="149"/>
      <c r="D548" s="149"/>
      <c r="E548" s="149"/>
      <c r="F548" s="149"/>
      <c r="G548" s="183" t="s">
        <v>689</v>
      </c>
      <c r="H548" s="183" t="s">
        <v>220</v>
      </c>
      <c r="I548" s="183" t="s">
        <v>668</v>
      </c>
      <c r="J548" s="179" t="s">
        <v>634</v>
      </c>
      <c r="K548" s="149"/>
      <c r="L548" s="90">
        <v>600</v>
      </c>
      <c r="M548" s="149"/>
      <c r="N548" s="149"/>
      <c r="O548" s="108">
        <v>500</v>
      </c>
      <c r="P548" s="149"/>
      <c r="Q548" s="149"/>
      <c r="R548" s="90">
        <f t="shared" si="35"/>
        <v>100</v>
      </c>
      <c r="S548" s="108"/>
      <c r="T548" s="108"/>
    </row>
    <row r="549" spans="1:20" s="12" customFormat="1" ht="24.75" customHeight="1" x14ac:dyDescent="0.25">
      <c r="A549" s="188"/>
      <c r="B549" s="149" t="s">
        <v>48</v>
      </c>
      <c r="C549" s="149"/>
      <c r="D549" s="149"/>
      <c r="E549" s="149"/>
      <c r="F549" s="149"/>
      <c r="G549" s="183" t="s">
        <v>690</v>
      </c>
      <c r="H549" s="183" t="s">
        <v>220</v>
      </c>
      <c r="I549" s="183" t="s">
        <v>668</v>
      </c>
      <c r="J549" s="179" t="s">
        <v>634</v>
      </c>
      <c r="K549" s="149"/>
      <c r="L549" s="90">
        <v>600</v>
      </c>
      <c r="M549" s="149"/>
      <c r="N549" s="149"/>
      <c r="O549" s="108">
        <v>500</v>
      </c>
      <c r="P549" s="149"/>
      <c r="Q549" s="149"/>
      <c r="R549" s="90">
        <f t="shared" si="35"/>
        <v>100</v>
      </c>
      <c r="S549" s="108"/>
      <c r="T549" s="108"/>
    </row>
    <row r="550" spans="1:20" s="12" customFormat="1" ht="24.75" customHeight="1" x14ac:dyDescent="0.25">
      <c r="A550" s="188"/>
      <c r="B550" s="149" t="s">
        <v>48</v>
      </c>
      <c r="C550" s="149"/>
      <c r="D550" s="149"/>
      <c r="E550" s="149"/>
      <c r="F550" s="149"/>
      <c r="G550" s="183" t="s">
        <v>691</v>
      </c>
      <c r="H550" s="183" t="s">
        <v>359</v>
      </c>
      <c r="I550" s="183" t="s">
        <v>668</v>
      </c>
      <c r="J550" s="179" t="s">
        <v>1377</v>
      </c>
      <c r="K550" s="149"/>
      <c r="L550" s="90">
        <v>400</v>
      </c>
      <c r="M550" s="149"/>
      <c r="N550" s="149"/>
      <c r="O550" s="108"/>
      <c r="P550" s="149"/>
      <c r="Q550" s="149"/>
      <c r="R550" s="108">
        <v>250</v>
      </c>
      <c r="S550" s="108">
        <f t="shared" si="34"/>
        <v>150</v>
      </c>
      <c r="T550" s="108"/>
    </row>
    <row r="551" spans="1:20" s="12" customFormat="1" ht="24.75" customHeight="1" x14ac:dyDescent="0.25">
      <c r="A551" s="188"/>
      <c r="B551" s="149" t="s">
        <v>48</v>
      </c>
      <c r="C551" s="149"/>
      <c r="D551" s="149"/>
      <c r="E551" s="149"/>
      <c r="F551" s="149"/>
      <c r="G551" s="183" t="s">
        <v>692</v>
      </c>
      <c r="H551" s="183" t="s">
        <v>361</v>
      </c>
      <c r="I551" s="183" t="s">
        <v>699</v>
      </c>
      <c r="J551" s="179" t="s">
        <v>1377</v>
      </c>
      <c r="K551" s="149"/>
      <c r="L551" s="90">
        <v>500</v>
      </c>
      <c r="M551" s="149"/>
      <c r="N551" s="149"/>
      <c r="O551" s="108"/>
      <c r="P551" s="149"/>
      <c r="Q551" s="149"/>
      <c r="R551" s="108">
        <v>250</v>
      </c>
      <c r="S551" s="108">
        <f t="shared" si="34"/>
        <v>250</v>
      </c>
      <c r="T551" s="108"/>
    </row>
    <row r="552" spans="1:20" s="12" customFormat="1" ht="24.75" customHeight="1" x14ac:dyDescent="0.25">
      <c r="A552" s="188"/>
      <c r="B552" s="149" t="s">
        <v>48</v>
      </c>
      <c r="C552" s="149"/>
      <c r="D552" s="149"/>
      <c r="E552" s="149"/>
      <c r="F552" s="149"/>
      <c r="G552" s="183" t="s">
        <v>693</v>
      </c>
      <c r="H552" s="183" t="s">
        <v>361</v>
      </c>
      <c r="I552" s="342" t="s">
        <v>2454</v>
      </c>
      <c r="J552" s="179" t="s">
        <v>634</v>
      </c>
      <c r="K552" s="149"/>
      <c r="L552" s="90">
        <v>1100</v>
      </c>
      <c r="M552" s="149"/>
      <c r="N552" s="149"/>
      <c r="O552" s="108">
        <v>1000</v>
      </c>
      <c r="P552" s="149"/>
      <c r="Q552" s="149"/>
      <c r="R552" s="90">
        <f>+L552-O552</f>
        <v>100</v>
      </c>
      <c r="S552" s="108"/>
      <c r="T552" s="108"/>
    </row>
    <row r="553" spans="1:20" s="12" customFormat="1" ht="24.75" customHeight="1" x14ac:dyDescent="0.25">
      <c r="A553" s="188"/>
      <c r="B553" s="149" t="s">
        <v>48</v>
      </c>
      <c r="C553" s="149"/>
      <c r="D553" s="149"/>
      <c r="E553" s="149"/>
      <c r="F553" s="149"/>
      <c r="G553" s="183" t="s">
        <v>694</v>
      </c>
      <c r="H553" s="183" t="s">
        <v>361</v>
      </c>
      <c r="I553" s="183" t="s">
        <v>699</v>
      </c>
      <c r="J553" s="179" t="s">
        <v>1377</v>
      </c>
      <c r="K553" s="149"/>
      <c r="L553" s="90">
        <v>500</v>
      </c>
      <c r="M553" s="149"/>
      <c r="N553" s="149"/>
      <c r="O553" s="108"/>
      <c r="P553" s="149"/>
      <c r="Q553" s="149"/>
      <c r="R553" s="108">
        <v>250</v>
      </c>
      <c r="S553" s="108">
        <f t="shared" si="34"/>
        <v>250</v>
      </c>
      <c r="T553" s="108"/>
    </row>
    <row r="554" spans="1:20" s="12" customFormat="1" ht="24.75" customHeight="1" x14ac:dyDescent="0.25">
      <c r="A554" s="188"/>
      <c r="B554" s="149" t="s">
        <v>48</v>
      </c>
      <c r="C554" s="149"/>
      <c r="D554" s="149"/>
      <c r="E554" s="149"/>
      <c r="F554" s="149"/>
      <c r="G554" s="183" t="s">
        <v>695</v>
      </c>
      <c r="H554" s="183" t="s">
        <v>284</v>
      </c>
      <c r="I554" s="183" t="s">
        <v>699</v>
      </c>
      <c r="J554" s="179" t="s">
        <v>634</v>
      </c>
      <c r="K554" s="149"/>
      <c r="L554" s="90">
        <v>1000</v>
      </c>
      <c r="M554" s="149"/>
      <c r="N554" s="149"/>
      <c r="O554" s="108">
        <v>500</v>
      </c>
      <c r="P554" s="149"/>
      <c r="Q554" s="149"/>
      <c r="R554" s="90">
        <v>200</v>
      </c>
      <c r="S554" s="108"/>
      <c r="T554" s="108"/>
    </row>
    <row r="555" spans="1:20" s="12" customFormat="1" ht="24.75" customHeight="1" x14ac:dyDescent="0.25">
      <c r="A555" s="188"/>
      <c r="B555" s="149" t="s">
        <v>48</v>
      </c>
      <c r="C555" s="149"/>
      <c r="D555" s="149"/>
      <c r="E555" s="149"/>
      <c r="F555" s="149"/>
      <c r="G555" s="183" t="s">
        <v>696</v>
      </c>
      <c r="H555" s="183" t="s">
        <v>107</v>
      </c>
      <c r="I555" s="183" t="s">
        <v>668</v>
      </c>
      <c r="J555" s="179" t="s">
        <v>634</v>
      </c>
      <c r="K555" s="149"/>
      <c r="L555" s="90">
        <v>600</v>
      </c>
      <c r="M555" s="149"/>
      <c r="N555" s="149"/>
      <c r="O555" s="108">
        <v>500</v>
      </c>
      <c r="P555" s="149"/>
      <c r="Q555" s="149"/>
      <c r="R555" s="90">
        <f>+L555-O555</f>
        <v>100</v>
      </c>
      <c r="S555" s="108"/>
      <c r="T555" s="108"/>
    </row>
    <row r="556" spans="1:20" s="12" customFormat="1" ht="24.75" customHeight="1" x14ac:dyDescent="0.25">
      <c r="A556" s="188"/>
      <c r="B556" s="149" t="s">
        <v>48</v>
      </c>
      <c r="C556" s="149"/>
      <c r="D556" s="149"/>
      <c r="E556" s="149"/>
      <c r="F556" s="149"/>
      <c r="G556" s="343" t="s">
        <v>1326</v>
      </c>
      <c r="H556" s="183" t="s">
        <v>359</v>
      </c>
      <c r="I556" s="183" t="s">
        <v>1327</v>
      </c>
      <c r="J556" s="179" t="s">
        <v>1377</v>
      </c>
      <c r="K556" s="149"/>
      <c r="L556" s="90">
        <v>3200</v>
      </c>
      <c r="M556" s="149"/>
      <c r="N556" s="149"/>
      <c r="O556" s="108">
        <v>500</v>
      </c>
      <c r="P556" s="149"/>
      <c r="Q556" s="149"/>
      <c r="R556" s="108">
        <v>200</v>
      </c>
      <c r="S556" s="90">
        <f>+L556-O556-R556</f>
        <v>2500</v>
      </c>
      <c r="T556" s="108"/>
    </row>
    <row r="557" spans="1:20" s="12" customFormat="1" ht="24.75" customHeight="1" x14ac:dyDescent="0.25">
      <c r="A557" s="188"/>
      <c r="B557" s="149" t="s">
        <v>48</v>
      </c>
      <c r="C557" s="108"/>
      <c r="D557" s="149"/>
      <c r="E557" s="149"/>
      <c r="F557" s="149"/>
      <c r="G557" s="183" t="s">
        <v>697</v>
      </c>
      <c r="H557" s="183" t="s">
        <v>362</v>
      </c>
      <c r="I557" s="183" t="s">
        <v>699</v>
      </c>
      <c r="J557" s="179" t="s">
        <v>1377</v>
      </c>
      <c r="K557" s="149"/>
      <c r="L557" s="90">
        <v>500</v>
      </c>
      <c r="M557" s="149"/>
      <c r="N557" s="149"/>
      <c r="O557" s="108"/>
      <c r="P557" s="149"/>
      <c r="Q557" s="149"/>
      <c r="R557" s="108">
        <v>250</v>
      </c>
      <c r="S557" s="108">
        <f t="shared" ref="S557:S564" si="36">+L557-R557</f>
        <v>250</v>
      </c>
      <c r="T557" s="108"/>
    </row>
    <row r="558" spans="1:20" s="12" customFormat="1" ht="24.75" customHeight="1" x14ac:dyDescent="0.25">
      <c r="A558" s="188"/>
      <c r="B558" s="149" t="s">
        <v>48</v>
      </c>
      <c r="C558" s="108"/>
      <c r="D558" s="149"/>
      <c r="E558" s="149"/>
      <c r="F558" s="149"/>
      <c r="G558" s="183" t="s">
        <v>698</v>
      </c>
      <c r="H558" s="183" t="s">
        <v>361</v>
      </c>
      <c r="I558" s="183" t="s">
        <v>668</v>
      </c>
      <c r="J558" s="179" t="s">
        <v>1377</v>
      </c>
      <c r="K558" s="149"/>
      <c r="L558" s="90">
        <v>400</v>
      </c>
      <c r="M558" s="149"/>
      <c r="N558" s="149"/>
      <c r="O558" s="108"/>
      <c r="P558" s="149"/>
      <c r="Q558" s="149"/>
      <c r="R558" s="108">
        <v>250</v>
      </c>
      <c r="S558" s="108">
        <f t="shared" si="36"/>
        <v>150</v>
      </c>
      <c r="T558" s="108"/>
    </row>
    <row r="559" spans="1:20" s="12" customFormat="1" ht="24.75" customHeight="1" x14ac:dyDescent="0.25">
      <c r="C559" s="319"/>
      <c r="F559" s="184"/>
      <c r="G559" s="12" t="s">
        <v>1733</v>
      </c>
      <c r="H559" s="12" t="s">
        <v>224</v>
      </c>
      <c r="I559" s="12" t="s">
        <v>1734</v>
      </c>
      <c r="J559" s="126" t="s">
        <v>1377</v>
      </c>
      <c r="L559" s="106">
        <v>1500</v>
      </c>
      <c r="O559" s="127"/>
      <c r="R559" s="127">
        <v>200</v>
      </c>
      <c r="S559" s="106">
        <f t="shared" si="36"/>
        <v>1300</v>
      </c>
      <c r="T559" s="127"/>
    </row>
    <row r="560" spans="1:20" s="12" customFormat="1" ht="33" customHeight="1" x14ac:dyDescent="0.25">
      <c r="C560" s="319"/>
      <c r="F560" s="184"/>
      <c r="G560" s="305" t="s">
        <v>2891</v>
      </c>
      <c r="H560" s="12" t="s">
        <v>110</v>
      </c>
      <c r="I560" s="12" t="s">
        <v>2892</v>
      </c>
      <c r="J560" s="126" t="s">
        <v>1377</v>
      </c>
      <c r="L560" s="106">
        <v>1000</v>
      </c>
      <c r="O560" s="127"/>
      <c r="R560" s="127">
        <v>200</v>
      </c>
      <c r="S560" s="106">
        <f t="shared" si="36"/>
        <v>800</v>
      </c>
      <c r="T560" s="127"/>
    </row>
    <row r="561" spans="1:20" s="149" customFormat="1" ht="16.5" customHeight="1" x14ac:dyDescent="0.25">
      <c r="A561" s="12"/>
      <c r="B561" s="12"/>
      <c r="C561" s="319"/>
      <c r="D561" s="12"/>
      <c r="E561" s="12"/>
      <c r="F561" s="184"/>
      <c r="G561" s="12" t="s">
        <v>1736</v>
      </c>
      <c r="H561" s="12" t="s">
        <v>225</v>
      </c>
      <c r="I561" s="12" t="s">
        <v>1734</v>
      </c>
      <c r="J561" s="126" t="s">
        <v>1377</v>
      </c>
      <c r="K561" s="12"/>
      <c r="L561" s="106">
        <v>1500</v>
      </c>
      <c r="M561" s="12"/>
      <c r="N561" s="12"/>
      <c r="O561" s="127"/>
      <c r="P561" s="12"/>
      <c r="Q561" s="12"/>
      <c r="R561" s="127">
        <v>200</v>
      </c>
      <c r="S561" s="106">
        <f t="shared" si="36"/>
        <v>1300</v>
      </c>
      <c r="T561" s="127"/>
    </row>
    <row r="562" spans="1:20" s="149" customFormat="1" ht="16.5" customHeight="1" x14ac:dyDescent="0.25">
      <c r="A562" s="12"/>
      <c r="B562" s="12"/>
      <c r="C562" s="319"/>
      <c r="D562" s="12"/>
      <c r="E562" s="12"/>
      <c r="F562" s="184"/>
      <c r="G562" s="12" t="s">
        <v>1737</v>
      </c>
      <c r="H562" s="12" t="s">
        <v>365</v>
      </c>
      <c r="I562" s="12" t="s">
        <v>1734</v>
      </c>
      <c r="J562" s="126" t="s">
        <v>1377</v>
      </c>
      <c r="K562" s="12"/>
      <c r="L562" s="106">
        <v>1500</v>
      </c>
      <c r="M562" s="12"/>
      <c r="N562" s="12"/>
      <c r="O562" s="127"/>
      <c r="P562" s="12"/>
      <c r="Q562" s="12"/>
      <c r="R562" s="127">
        <v>200</v>
      </c>
      <c r="S562" s="106">
        <f t="shared" si="36"/>
        <v>1300</v>
      </c>
      <c r="T562" s="127"/>
    </row>
    <row r="563" spans="1:20" s="149" customFormat="1" ht="16.5" customHeight="1" x14ac:dyDescent="0.25">
      <c r="A563" s="188" t="s">
        <v>40</v>
      </c>
      <c r="C563" s="108"/>
      <c r="G563" s="344" t="s">
        <v>2455</v>
      </c>
      <c r="H563" s="125" t="s">
        <v>282</v>
      </c>
      <c r="I563" s="341" t="s">
        <v>2456</v>
      </c>
      <c r="J563" s="179" t="s">
        <v>1379</v>
      </c>
      <c r="L563" s="108">
        <v>10500</v>
      </c>
      <c r="O563" s="108"/>
      <c r="Q563" s="108"/>
      <c r="R563" s="108">
        <v>250</v>
      </c>
      <c r="S563" s="108">
        <f t="shared" si="36"/>
        <v>10250</v>
      </c>
      <c r="T563" s="179"/>
    </row>
    <row r="564" spans="1:20" s="149" customFormat="1" ht="16.5" customHeight="1" x14ac:dyDescent="0.25">
      <c r="A564" s="188" t="s">
        <v>40</v>
      </c>
      <c r="C564" s="108"/>
      <c r="G564" s="179" t="s">
        <v>1405</v>
      </c>
      <c r="H564" s="125" t="s">
        <v>364</v>
      </c>
      <c r="I564" s="149" t="s">
        <v>1400</v>
      </c>
      <c r="J564" s="179" t="s">
        <v>1379</v>
      </c>
      <c r="L564" s="108">
        <v>3500</v>
      </c>
      <c r="O564" s="108"/>
      <c r="Q564" s="108"/>
      <c r="R564" s="108">
        <v>250</v>
      </c>
      <c r="S564" s="108">
        <f t="shared" si="36"/>
        <v>3250</v>
      </c>
    </row>
    <row r="565" spans="1:20" s="149" customFormat="1" ht="16.5" customHeight="1" x14ac:dyDescent="0.25">
      <c r="A565" s="188" t="s">
        <v>40</v>
      </c>
      <c r="C565" s="108"/>
      <c r="G565" s="192" t="s">
        <v>1389</v>
      </c>
      <c r="H565" s="125" t="s">
        <v>365</v>
      </c>
      <c r="I565" s="192" t="s">
        <v>1390</v>
      </c>
      <c r="J565" s="179" t="s">
        <v>649</v>
      </c>
      <c r="L565" s="108">
        <v>5250</v>
      </c>
      <c r="O565" s="108">
        <v>5240</v>
      </c>
      <c r="Q565" s="108"/>
      <c r="R565" s="108">
        <f>+L565-O565</f>
        <v>10</v>
      </c>
      <c r="S565" s="108"/>
    </row>
    <row r="566" spans="1:20" s="149" customFormat="1" ht="12.75" customHeight="1" x14ac:dyDescent="0.25">
      <c r="A566" s="188" t="s">
        <v>40</v>
      </c>
      <c r="B566" s="108"/>
      <c r="C566" s="108"/>
      <c r="D566" s="108"/>
      <c r="E566" s="108"/>
      <c r="F566" s="108"/>
      <c r="G566" s="125" t="s">
        <v>555</v>
      </c>
      <c r="H566" s="125" t="s">
        <v>110</v>
      </c>
      <c r="I566" s="191" t="s">
        <v>556</v>
      </c>
      <c r="J566" s="179" t="s">
        <v>1376</v>
      </c>
      <c r="L566" s="108">
        <v>450</v>
      </c>
      <c r="O566" s="108"/>
      <c r="R566" s="108">
        <v>200</v>
      </c>
      <c r="S566" s="108">
        <f>+L566-R566</f>
        <v>250</v>
      </c>
      <c r="T566" s="108"/>
    </row>
    <row r="567" spans="1:20" s="149" customFormat="1" ht="21.75" customHeight="1" x14ac:dyDescent="0.25">
      <c r="A567" s="188"/>
      <c r="C567" s="108"/>
      <c r="G567" s="183" t="s">
        <v>346</v>
      </c>
      <c r="H567" s="183" t="s">
        <v>718</v>
      </c>
      <c r="I567" s="183" t="s">
        <v>723</v>
      </c>
      <c r="J567" s="179" t="s">
        <v>1377</v>
      </c>
      <c r="L567" s="90">
        <v>6500</v>
      </c>
      <c r="O567" s="108"/>
      <c r="R567" s="108">
        <v>200</v>
      </c>
      <c r="S567" s="108">
        <f t="shared" ref="S567:S593" si="37">+L567-R567</f>
        <v>6300</v>
      </c>
      <c r="T567" s="108"/>
    </row>
    <row r="568" spans="1:20" s="12" customFormat="1" ht="19.5" customHeight="1" x14ac:dyDescent="0.25">
      <c r="A568" s="188"/>
      <c r="B568" s="149"/>
      <c r="C568" s="108"/>
      <c r="D568" s="149"/>
      <c r="E568" s="149"/>
      <c r="F568" s="149"/>
      <c r="G568" s="183" t="s">
        <v>1774</v>
      </c>
      <c r="H568" s="183" t="s">
        <v>719</v>
      </c>
      <c r="I568" s="183" t="s">
        <v>1014</v>
      </c>
      <c r="J568" s="179" t="s">
        <v>1377</v>
      </c>
      <c r="K568" s="149"/>
      <c r="L568" s="90">
        <v>5300</v>
      </c>
      <c r="M568" s="149"/>
      <c r="N568" s="149"/>
      <c r="O568" s="108"/>
      <c r="P568" s="149"/>
      <c r="Q568" s="149"/>
      <c r="R568" s="108">
        <v>200</v>
      </c>
      <c r="S568" s="108">
        <f t="shared" si="37"/>
        <v>5100</v>
      </c>
      <c r="T568" s="108"/>
    </row>
    <row r="569" spans="1:20" s="12" customFormat="1" ht="24.75" customHeight="1" x14ac:dyDescent="0.25">
      <c r="A569" s="188"/>
      <c r="B569" s="149"/>
      <c r="C569" s="108"/>
      <c r="D569" s="149"/>
      <c r="E569" s="149"/>
      <c r="F569" s="149"/>
      <c r="G569" s="183" t="s">
        <v>1383</v>
      </c>
      <c r="H569" s="183" t="s">
        <v>225</v>
      </c>
      <c r="I569" s="183" t="s">
        <v>1384</v>
      </c>
      <c r="J569" s="179" t="s">
        <v>1377</v>
      </c>
      <c r="K569" s="149"/>
      <c r="L569" s="90">
        <v>3500</v>
      </c>
      <c r="M569" s="149"/>
      <c r="N569" s="149"/>
      <c r="O569" s="108"/>
      <c r="P569" s="149"/>
      <c r="Q569" s="149"/>
      <c r="R569" s="108">
        <v>200</v>
      </c>
      <c r="S569" s="108">
        <f t="shared" si="37"/>
        <v>3300</v>
      </c>
      <c r="T569" s="108"/>
    </row>
    <row r="570" spans="1:20" s="12" customFormat="1" ht="24.75" customHeight="1" x14ac:dyDescent="0.25">
      <c r="A570" s="188"/>
      <c r="B570" s="149"/>
      <c r="C570" s="108"/>
      <c r="D570" s="149"/>
      <c r="E570" s="149"/>
      <c r="F570" s="149"/>
      <c r="G570" s="183" t="s">
        <v>1775</v>
      </c>
      <c r="H570" s="183" t="s">
        <v>109</v>
      </c>
      <c r="I570" s="183" t="s">
        <v>1776</v>
      </c>
      <c r="J570" s="179" t="s">
        <v>1377</v>
      </c>
      <c r="K570" s="149"/>
      <c r="L570" s="90">
        <v>3000</v>
      </c>
      <c r="M570" s="149"/>
      <c r="N570" s="149"/>
      <c r="O570" s="108"/>
      <c r="P570" s="149"/>
      <c r="Q570" s="149"/>
      <c r="R570" s="108">
        <v>200</v>
      </c>
      <c r="S570" s="108">
        <f t="shared" si="37"/>
        <v>2800</v>
      </c>
      <c r="T570" s="108"/>
    </row>
    <row r="571" spans="1:20" s="12" customFormat="1" ht="24.75" customHeight="1" x14ac:dyDescent="0.25">
      <c r="A571" s="188"/>
      <c r="B571" s="149"/>
      <c r="C571" s="108"/>
      <c r="D571" s="149"/>
      <c r="E571" s="149"/>
      <c r="F571" s="149"/>
      <c r="G571" s="183" t="s">
        <v>1777</v>
      </c>
      <c r="H571" s="183" t="s">
        <v>720</v>
      </c>
      <c r="I571" s="183" t="s">
        <v>1778</v>
      </c>
      <c r="J571" s="179" t="s">
        <v>1377</v>
      </c>
      <c r="K571" s="149"/>
      <c r="L571" s="90">
        <v>5000</v>
      </c>
      <c r="M571" s="149"/>
      <c r="N571" s="149"/>
      <c r="O571" s="108"/>
      <c r="P571" s="149"/>
      <c r="Q571" s="149"/>
      <c r="R571" s="108">
        <v>200</v>
      </c>
      <c r="S571" s="108">
        <f t="shared" si="37"/>
        <v>4800</v>
      </c>
      <c r="T571" s="108"/>
    </row>
    <row r="572" spans="1:20" s="12" customFormat="1" ht="24.75" customHeight="1" x14ac:dyDescent="0.25">
      <c r="A572" s="188"/>
      <c r="B572" s="149"/>
      <c r="C572" s="108"/>
      <c r="D572" s="149"/>
      <c r="E572" s="149"/>
      <c r="F572" s="149"/>
      <c r="G572" s="183" t="s">
        <v>1329</v>
      </c>
      <c r="H572" s="183" t="s">
        <v>721</v>
      </c>
      <c r="I572" s="183" t="s">
        <v>1330</v>
      </c>
      <c r="J572" s="179" t="s">
        <v>1377</v>
      </c>
      <c r="K572" s="149"/>
      <c r="L572" s="90">
        <v>3500</v>
      </c>
      <c r="M572" s="149"/>
      <c r="N572" s="149"/>
      <c r="O572" s="108"/>
      <c r="P572" s="149"/>
      <c r="Q572" s="149"/>
      <c r="R572" s="108">
        <v>200</v>
      </c>
      <c r="S572" s="108">
        <f t="shared" si="37"/>
        <v>3300</v>
      </c>
      <c r="T572" s="108"/>
    </row>
    <row r="573" spans="1:20" s="12" customFormat="1" ht="24.75" customHeight="1" x14ac:dyDescent="0.25">
      <c r="A573" s="188"/>
      <c r="B573" s="149"/>
      <c r="C573" s="108"/>
      <c r="D573" s="149"/>
      <c r="E573" s="149"/>
      <c r="F573" s="149"/>
      <c r="G573" s="183" t="s">
        <v>1779</v>
      </c>
      <c r="H573" s="183" t="s">
        <v>221</v>
      </c>
      <c r="I573" s="183" t="s">
        <v>1400</v>
      </c>
      <c r="J573" s="179" t="s">
        <v>1377</v>
      </c>
      <c r="K573" s="149"/>
      <c r="L573" s="90">
        <v>2500</v>
      </c>
      <c r="M573" s="149"/>
      <c r="N573" s="149"/>
      <c r="O573" s="108"/>
      <c r="P573" s="149"/>
      <c r="Q573" s="149"/>
      <c r="R573" s="108">
        <v>200</v>
      </c>
      <c r="S573" s="108">
        <f t="shared" si="37"/>
        <v>2300</v>
      </c>
      <c r="T573" s="108"/>
    </row>
    <row r="574" spans="1:20" s="12" customFormat="1" ht="24.75" customHeight="1" x14ac:dyDescent="0.25">
      <c r="A574" s="188"/>
      <c r="B574" s="149"/>
      <c r="C574" s="108"/>
      <c r="D574" s="149"/>
      <c r="E574" s="149"/>
      <c r="F574" s="149"/>
      <c r="G574" s="183" t="s">
        <v>710</v>
      </c>
      <c r="H574" s="183" t="s">
        <v>225</v>
      </c>
      <c r="I574" s="183" t="s">
        <v>725</v>
      </c>
      <c r="J574" s="179" t="s">
        <v>1377</v>
      </c>
      <c r="K574" s="149"/>
      <c r="L574" s="90">
        <v>2500</v>
      </c>
      <c r="M574" s="149"/>
      <c r="N574" s="149"/>
      <c r="O574" s="108"/>
      <c r="P574" s="149"/>
      <c r="Q574" s="149"/>
      <c r="R574" s="108">
        <v>200</v>
      </c>
      <c r="S574" s="108">
        <f t="shared" si="37"/>
        <v>2300</v>
      </c>
      <c r="T574" s="108"/>
    </row>
    <row r="575" spans="1:20" s="12" customFormat="1" ht="24.75" customHeight="1" x14ac:dyDescent="0.25">
      <c r="A575" s="188"/>
      <c r="B575" s="149"/>
      <c r="C575" s="108"/>
      <c r="D575" s="149"/>
      <c r="E575" s="149"/>
      <c r="F575" s="149"/>
      <c r="G575" s="183" t="s">
        <v>722</v>
      </c>
      <c r="H575" s="183" t="s">
        <v>110</v>
      </c>
      <c r="I575" s="183" t="s">
        <v>726</v>
      </c>
      <c r="J575" s="179" t="s">
        <v>1377</v>
      </c>
      <c r="K575" s="149"/>
      <c r="L575" s="90">
        <v>2500</v>
      </c>
      <c r="M575" s="149"/>
      <c r="N575" s="149"/>
      <c r="O575" s="108"/>
      <c r="P575" s="149"/>
      <c r="Q575" s="149"/>
      <c r="R575" s="108">
        <v>200</v>
      </c>
      <c r="S575" s="108">
        <f t="shared" si="37"/>
        <v>2300</v>
      </c>
      <c r="T575" s="108"/>
    </row>
    <row r="576" spans="1:20" s="12" customFormat="1" ht="24.75" customHeight="1" x14ac:dyDescent="0.25">
      <c r="A576" s="188"/>
      <c r="B576" s="149"/>
      <c r="C576" s="108"/>
      <c r="D576" s="149"/>
      <c r="E576" s="149"/>
      <c r="F576" s="149"/>
      <c r="G576" s="183" t="s">
        <v>2407</v>
      </c>
      <c r="H576" s="183" t="s">
        <v>225</v>
      </c>
      <c r="I576" s="183" t="s">
        <v>666</v>
      </c>
      <c r="J576" s="179" t="s">
        <v>1377</v>
      </c>
      <c r="K576" s="149"/>
      <c r="L576" s="90">
        <v>2500</v>
      </c>
      <c r="M576" s="149"/>
      <c r="N576" s="149"/>
      <c r="O576" s="108"/>
      <c r="P576" s="149"/>
      <c r="Q576" s="149"/>
      <c r="R576" s="108">
        <v>200</v>
      </c>
      <c r="S576" s="108">
        <f t="shared" si="37"/>
        <v>2300</v>
      </c>
      <c r="T576" s="108"/>
    </row>
    <row r="577" spans="1:20" s="12" customFormat="1" ht="39" customHeight="1" x14ac:dyDescent="0.25">
      <c r="A577" s="139"/>
      <c r="B577" s="139"/>
      <c r="C577" s="140"/>
      <c r="D577" s="139"/>
      <c r="E577" s="139"/>
      <c r="F577" s="305"/>
      <c r="G577" s="305" t="s">
        <v>1618</v>
      </c>
      <c r="H577" s="12" t="s">
        <v>47</v>
      </c>
      <c r="I577" s="12" t="s">
        <v>1639</v>
      </c>
      <c r="J577" s="109" t="s">
        <v>1996</v>
      </c>
      <c r="L577" s="106">
        <v>10000</v>
      </c>
      <c r="R577" s="108">
        <v>100</v>
      </c>
      <c r="S577" s="90">
        <v>4000</v>
      </c>
      <c r="T577" s="90">
        <v>3000</v>
      </c>
    </row>
    <row r="578" spans="1:20" s="12" customFormat="1" ht="24.75" customHeight="1" x14ac:dyDescent="0.25">
      <c r="C578" s="319"/>
      <c r="F578" s="184"/>
      <c r="G578" s="12" t="s">
        <v>3009</v>
      </c>
      <c r="H578" s="12" t="s">
        <v>1158</v>
      </c>
      <c r="I578" s="12" t="s">
        <v>1585</v>
      </c>
      <c r="J578" s="126" t="s">
        <v>1377</v>
      </c>
      <c r="L578" s="106">
        <v>415</v>
      </c>
      <c r="O578" s="127"/>
      <c r="R578" s="127">
        <v>200</v>
      </c>
      <c r="S578" s="106">
        <f t="shared" si="37"/>
        <v>215</v>
      </c>
      <c r="T578" s="127"/>
    </row>
    <row r="579" spans="1:20" s="149" customFormat="1" ht="16.5" customHeight="1" x14ac:dyDescent="0.25">
      <c r="A579" s="12"/>
      <c r="B579" s="12"/>
      <c r="C579" s="319"/>
      <c r="D579" s="12"/>
      <c r="E579" s="12"/>
      <c r="F579" s="184"/>
      <c r="G579" s="12" t="s">
        <v>3010</v>
      </c>
      <c r="H579" s="12" t="s">
        <v>1159</v>
      </c>
      <c r="I579" s="12" t="s">
        <v>1585</v>
      </c>
      <c r="J579" s="126" t="s">
        <v>1377</v>
      </c>
      <c r="K579" s="12"/>
      <c r="L579" s="106">
        <v>417</v>
      </c>
      <c r="M579" s="12"/>
      <c r="N579" s="12"/>
      <c r="O579" s="127"/>
      <c r="P579" s="12"/>
      <c r="Q579" s="12"/>
      <c r="R579" s="127">
        <v>200</v>
      </c>
      <c r="S579" s="106">
        <f t="shared" si="37"/>
        <v>217</v>
      </c>
      <c r="T579" s="127"/>
    </row>
    <row r="580" spans="1:20" s="149" customFormat="1" ht="16.5" customHeight="1" x14ac:dyDescent="0.25">
      <c r="A580" s="12"/>
      <c r="B580" s="12"/>
      <c r="C580" s="319"/>
      <c r="D580" s="12"/>
      <c r="E580" s="12"/>
      <c r="F580" s="184"/>
      <c r="G580" s="12" t="s">
        <v>3011</v>
      </c>
      <c r="H580" s="12" t="s">
        <v>366</v>
      </c>
      <c r="I580" s="12" t="s">
        <v>1585</v>
      </c>
      <c r="J580" s="126" t="s">
        <v>1377</v>
      </c>
      <c r="K580" s="12"/>
      <c r="L580" s="106">
        <v>417</v>
      </c>
      <c r="M580" s="12"/>
      <c r="N580" s="12"/>
      <c r="O580" s="127"/>
      <c r="P580" s="12"/>
      <c r="Q580" s="12"/>
      <c r="R580" s="127">
        <v>200</v>
      </c>
      <c r="S580" s="106">
        <f t="shared" si="37"/>
        <v>217</v>
      </c>
      <c r="T580" s="127"/>
    </row>
    <row r="581" spans="1:20" s="149" customFormat="1" ht="16.5" customHeight="1" x14ac:dyDescent="0.25">
      <c r="A581" s="12"/>
      <c r="B581" s="12"/>
      <c r="C581" s="319"/>
      <c r="D581" s="12"/>
      <c r="E581" s="12"/>
      <c r="F581" s="184"/>
      <c r="G581" s="12" t="s">
        <v>3012</v>
      </c>
      <c r="H581" s="12" t="s">
        <v>366</v>
      </c>
      <c r="I581" s="12" t="s">
        <v>1585</v>
      </c>
      <c r="J581" s="126" t="s">
        <v>1377</v>
      </c>
      <c r="K581" s="12"/>
      <c r="L581" s="106">
        <v>417</v>
      </c>
      <c r="M581" s="12"/>
      <c r="N581" s="12"/>
      <c r="O581" s="127"/>
      <c r="P581" s="12"/>
      <c r="Q581" s="12"/>
      <c r="R581" s="127">
        <v>200</v>
      </c>
      <c r="S581" s="106">
        <f t="shared" si="37"/>
        <v>217</v>
      </c>
      <c r="T581" s="127"/>
    </row>
    <row r="582" spans="1:20" s="149" customFormat="1" ht="16.5" customHeight="1" x14ac:dyDescent="0.25">
      <c r="A582" s="12"/>
      <c r="B582" s="12"/>
      <c r="C582" s="319"/>
      <c r="D582" s="12"/>
      <c r="E582" s="12"/>
      <c r="F582" s="184"/>
      <c r="G582" s="12" t="s">
        <v>3013</v>
      </c>
      <c r="H582" s="12" t="s">
        <v>366</v>
      </c>
      <c r="I582" s="12" t="s">
        <v>1585</v>
      </c>
      <c r="J582" s="126" t="s">
        <v>1377</v>
      </c>
      <c r="K582" s="12"/>
      <c r="L582" s="106">
        <v>417</v>
      </c>
      <c r="M582" s="12"/>
      <c r="N582" s="12"/>
      <c r="O582" s="127"/>
      <c r="P582" s="12"/>
      <c r="Q582" s="12"/>
      <c r="R582" s="127">
        <v>200</v>
      </c>
      <c r="S582" s="106">
        <f t="shared" si="37"/>
        <v>217</v>
      </c>
      <c r="T582" s="127"/>
    </row>
    <row r="583" spans="1:20" s="149" customFormat="1" ht="16.5" customHeight="1" x14ac:dyDescent="0.25">
      <c r="A583" s="12"/>
      <c r="B583" s="12"/>
      <c r="C583" s="319"/>
      <c r="D583" s="12"/>
      <c r="E583" s="12"/>
      <c r="F583" s="184"/>
      <c r="G583" s="12" t="s">
        <v>3014</v>
      </c>
      <c r="H583" s="12" t="s">
        <v>108</v>
      </c>
      <c r="I583" s="12" t="s">
        <v>1585</v>
      </c>
      <c r="J583" s="126" t="s">
        <v>1377</v>
      </c>
      <c r="K583" s="12"/>
      <c r="L583" s="106">
        <v>417</v>
      </c>
      <c r="M583" s="12"/>
      <c r="N583" s="12"/>
      <c r="O583" s="127"/>
      <c r="P583" s="12"/>
      <c r="Q583" s="12"/>
      <c r="R583" s="127">
        <v>200</v>
      </c>
      <c r="S583" s="106">
        <f t="shared" si="37"/>
        <v>217</v>
      </c>
      <c r="T583" s="127"/>
    </row>
    <row r="584" spans="1:20" s="149" customFormat="1" ht="16.5" customHeight="1" x14ac:dyDescent="0.25">
      <c r="A584" s="12"/>
      <c r="B584" s="12"/>
      <c r="C584" s="319"/>
      <c r="D584" s="12"/>
      <c r="E584" s="12"/>
      <c r="F584" s="184"/>
      <c r="G584" s="12" t="s">
        <v>3015</v>
      </c>
      <c r="H584" s="12" t="s">
        <v>174</v>
      </c>
      <c r="I584" s="12" t="s">
        <v>1585</v>
      </c>
      <c r="J584" s="126" t="s">
        <v>1377</v>
      </c>
      <c r="K584" s="12"/>
      <c r="L584" s="106">
        <v>415</v>
      </c>
      <c r="M584" s="12"/>
      <c r="N584" s="12"/>
      <c r="O584" s="127"/>
      <c r="P584" s="12"/>
      <c r="Q584" s="12"/>
      <c r="R584" s="127">
        <v>200</v>
      </c>
      <c r="S584" s="106">
        <f t="shared" si="37"/>
        <v>215</v>
      </c>
      <c r="T584" s="127"/>
    </row>
    <row r="585" spans="1:20" s="149" customFormat="1" ht="16.5" customHeight="1" x14ac:dyDescent="0.25">
      <c r="A585" s="12"/>
      <c r="B585" s="12"/>
      <c r="C585" s="319"/>
      <c r="D585" s="12"/>
      <c r="E585" s="12"/>
      <c r="F585" s="184"/>
      <c r="G585" s="12" t="s">
        <v>3016</v>
      </c>
      <c r="H585" s="12" t="s">
        <v>1160</v>
      </c>
      <c r="I585" s="12" t="s">
        <v>1585</v>
      </c>
      <c r="J585" s="126" t="s">
        <v>1377</v>
      </c>
      <c r="K585" s="12"/>
      <c r="L585" s="106">
        <v>417</v>
      </c>
      <c r="M585" s="12"/>
      <c r="N585" s="12"/>
      <c r="O585" s="127"/>
      <c r="P585" s="12"/>
      <c r="Q585" s="12"/>
      <c r="R585" s="127">
        <v>200</v>
      </c>
      <c r="S585" s="106">
        <f t="shared" si="37"/>
        <v>217</v>
      </c>
      <c r="T585" s="127"/>
    </row>
    <row r="586" spans="1:20" s="149" customFormat="1" ht="16.5" customHeight="1" x14ac:dyDescent="0.25">
      <c r="A586" s="12"/>
      <c r="B586" s="12"/>
      <c r="C586" s="319"/>
      <c r="D586" s="12"/>
      <c r="E586" s="12"/>
      <c r="F586" s="184"/>
      <c r="G586" s="12" t="s">
        <v>2435</v>
      </c>
      <c r="H586" s="12" t="s">
        <v>1161</v>
      </c>
      <c r="I586" s="12" t="s">
        <v>1585</v>
      </c>
      <c r="J586" s="126" t="s">
        <v>1377</v>
      </c>
      <c r="K586" s="12"/>
      <c r="L586" s="106">
        <v>417</v>
      </c>
      <c r="M586" s="12"/>
      <c r="N586" s="12"/>
      <c r="O586" s="127"/>
      <c r="P586" s="12"/>
      <c r="Q586" s="12"/>
      <c r="R586" s="127">
        <v>200</v>
      </c>
      <c r="S586" s="106">
        <f t="shared" si="37"/>
        <v>217</v>
      </c>
      <c r="T586" s="127"/>
    </row>
    <row r="587" spans="1:20" s="149" customFormat="1" ht="16.5" customHeight="1" x14ac:dyDescent="0.25">
      <c r="A587" s="12"/>
      <c r="B587" s="12"/>
      <c r="C587" s="319"/>
      <c r="D587" s="12"/>
      <c r="E587" s="12"/>
      <c r="F587" s="184"/>
      <c r="G587" s="12" t="s">
        <v>3017</v>
      </c>
      <c r="H587" s="12" t="s">
        <v>1162</v>
      </c>
      <c r="I587" s="12" t="s">
        <v>1585</v>
      </c>
      <c r="J587" s="126" t="s">
        <v>1377</v>
      </c>
      <c r="K587" s="12"/>
      <c r="L587" s="106">
        <v>417</v>
      </c>
      <c r="M587" s="12"/>
      <c r="N587" s="12"/>
      <c r="O587" s="127"/>
      <c r="P587" s="12"/>
      <c r="Q587" s="12"/>
      <c r="R587" s="127">
        <v>200</v>
      </c>
      <c r="S587" s="106">
        <f t="shared" si="37"/>
        <v>217</v>
      </c>
      <c r="T587" s="127"/>
    </row>
    <row r="588" spans="1:20" s="149" customFormat="1" ht="16.5" customHeight="1" x14ac:dyDescent="0.25">
      <c r="A588" s="12"/>
      <c r="B588" s="12"/>
      <c r="C588" s="319"/>
      <c r="D588" s="12"/>
      <c r="E588" s="12"/>
      <c r="F588" s="184"/>
      <c r="G588" s="12" t="s">
        <v>3018</v>
      </c>
      <c r="H588" s="12" t="s">
        <v>159</v>
      </c>
      <c r="I588" s="12" t="s">
        <v>1585</v>
      </c>
      <c r="J588" s="126" t="s">
        <v>1377</v>
      </c>
      <c r="K588" s="12"/>
      <c r="L588" s="106">
        <v>417</v>
      </c>
      <c r="M588" s="12"/>
      <c r="N588" s="12"/>
      <c r="O588" s="127"/>
      <c r="P588" s="12"/>
      <c r="Q588" s="12"/>
      <c r="R588" s="127">
        <v>200</v>
      </c>
      <c r="S588" s="106">
        <f t="shared" si="37"/>
        <v>217</v>
      </c>
      <c r="T588" s="127"/>
    </row>
    <row r="589" spans="1:20" s="149" customFormat="1" ht="16.5" customHeight="1" x14ac:dyDescent="0.25">
      <c r="A589" s="12"/>
      <c r="B589" s="12"/>
      <c r="C589" s="319"/>
      <c r="D589" s="12"/>
      <c r="E589" s="12"/>
      <c r="F589" s="184" t="s">
        <v>1163</v>
      </c>
      <c r="G589" s="12" t="s">
        <v>960</v>
      </c>
      <c r="H589" s="12" t="s">
        <v>159</v>
      </c>
      <c r="I589" s="12" t="s">
        <v>1585</v>
      </c>
      <c r="J589" s="126" t="s">
        <v>1377</v>
      </c>
      <c r="K589" s="12"/>
      <c r="L589" s="106">
        <v>417</v>
      </c>
      <c r="M589" s="12"/>
      <c r="N589" s="12"/>
      <c r="O589" s="127"/>
      <c r="P589" s="12"/>
      <c r="Q589" s="12"/>
      <c r="R589" s="127">
        <v>200</v>
      </c>
      <c r="S589" s="106">
        <f t="shared" si="37"/>
        <v>217</v>
      </c>
      <c r="T589" s="127"/>
    </row>
    <row r="590" spans="1:20" s="149" customFormat="1" ht="16.5" customHeight="1" x14ac:dyDescent="0.25">
      <c r="A590" s="12"/>
      <c r="B590" s="12"/>
      <c r="C590" s="319"/>
      <c r="D590" s="12"/>
      <c r="E590" s="12"/>
      <c r="F590" s="184" t="s">
        <v>1164</v>
      </c>
      <c r="G590" s="12" t="s">
        <v>960</v>
      </c>
      <c r="H590" s="12" t="s">
        <v>367</v>
      </c>
      <c r="I590" s="12" t="s">
        <v>1585</v>
      </c>
      <c r="J590" s="126" t="s">
        <v>1377</v>
      </c>
      <c r="K590" s="12"/>
      <c r="L590" s="106">
        <v>415</v>
      </c>
      <c r="M590" s="12"/>
      <c r="N590" s="12"/>
      <c r="O590" s="127"/>
      <c r="P590" s="12"/>
      <c r="Q590" s="12"/>
      <c r="R590" s="127">
        <v>200</v>
      </c>
      <c r="S590" s="106">
        <f t="shared" si="37"/>
        <v>215</v>
      </c>
      <c r="T590" s="127"/>
    </row>
    <row r="591" spans="1:20" s="149" customFormat="1" ht="16.5" customHeight="1" x14ac:dyDescent="0.25">
      <c r="A591" s="12"/>
      <c r="B591" s="12"/>
      <c r="C591" s="319"/>
      <c r="D591" s="12"/>
      <c r="E591" s="12"/>
      <c r="F591" s="184" t="s">
        <v>1165</v>
      </c>
      <c r="G591" s="12" t="s">
        <v>960</v>
      </c>
      <c r="H591" s="12" t="s">
        <v>279</v>
      </c>
      <c r="I591" s="12" t="s">
        <v>1585</v>
      </c>
      <c r="J591" s="126" t="s">
        <v>1377</v>
      </c>
      <c r="K591" s="12"/>
      <c r="L591" s="106">
        <v>415</v>
      </c>
      <c r="M591" s="12"/>
      <c r="N591" s="12"/>
      <c r="O591" s="127"/>
      <c r="P591" s="12"/>
      <c r="Q591" s="12"/>
      <c r="R591" s="127">
        <v>200</v>
      </c>
      <c r="S591" s="106">
        <f t="shared" si="37"/>
        <v>215</v>
      </c>
      <c r="T591" s="127"/>
    </row>
    <row r="592" spans="1:20" s="149" customFormat="1" ht="16.5" customHeight="1" x14ac:dyDescent="0.25">
      <c r="A592" s="12"/>
      <c r="B592" s="12"/>
      <c r="C592" s="319"/>
      <c r="D592" s="12"/>
      <c r="E592" s="12"/>
      <c r="F592" s="184" t="s">
        <v>1166</v>
      </c>
      <c r="G592" s="12" t="s">
        <v>960</v>
      </c>
      <c r="H592" s="12" t="s">
        <v>279</v>
      </c>
      <c r="I592" s="12" t="s">
        <v>1585</v>
      </c>
      <c r="J592" s="126" t="s">
        <v>1377</v>
      </c>
      <c r="K592" s="12"/>
      <c r="L592" s="106">
        <v>417</v>
      </c>
      <c r="M592" s="12"/>
      <c r="N592" s="12"/>
      <c r="O592" s="127"/>
      <c r="P592" s="12"/>
      <c r="Q592" s="12"/>
      <c r="R592" s="127">
        <v>200</v>
      </c>
      <c r="S592" s="106">
        <f t="shared" si="37"/>
        <v>217</v>
      </c>
      <c r="T592" s="127"/>
    </row>
    <row r="593" spans="1:20" s="149" customFormat="1" ht="16.5" customHeight="1" x14ac:dyDescent="0.25">
      <c r="A593" s="12"/>
      <c r="B593" s="12"/>
      <c r="C593" s="319"/>
      <c r="D593" s="12"/>
      <c r="E593" s="12"/>
      <c r="F593" s="184" t="s">
        <v>1167</v>
      </c>
      <c r="G593" s="12" t="s">
        <v>960</v>
      </c>
      <c r="H593" s="12" t="s">
        <v>279</v>
      </c>
      <c r="I593" s="12" t="s">
        <v>1585</v>
      </c>
      <c r="J593" s="126" t="s">
        <v>1377</v>
      </c>
      <c r="K593" s="12"/>
      <c r="L593" s="106">
        <v>417</v>
      </c>
      <c r="M593" s="12"/>
      <c r="N593" s="12"/>
      <c r="O593" s="127"/>
      <c r="P593" s="12"/>
      <c r="Q593" s="12"/>
      <c r="R593" s="127">
        <v>200</v>
      </c>
      <c r="S593" s="106">
        <f t="shared" si="37"/>
        <v>217</v>
      </c>
      <c r="T593" s="127"/>
    </row>
    <row r="594" spans="1:20" s="149" customFormat="1" ht="16.5" customHeight="1" x14ac:dyDescent="0.25">
      <c r="A594" s="188" t="s">
        <v>40</v>
      </c>
      <c r="C594" s="108"/>
      <c r="G594" s="179" t="s">
        <v>1385</v>
      </c>
      <c r="H594" s="125" t="s">
        <v>366</v>
      </c>
      <c r="I594" s="191" t="s">
        <v>1386</v>
      </c>
      <c r="J594" s="179" t="s">
        <v>1379</v>
      </c>
      <c r="L594" s="108">
        <v>2500</v>
      </c>
      <c r="O594" s="108"/>
      <c r="Q594" s="108"/>
      <c r="R594" s="108">
        <v>200</v>
      </c>
      <c r="S594" s="108">
        <f t="shared" ref="S594:S623" si="38">+L594-R594</f>
        <v>2300</v>
      </c>
    </row>
    <row r="595" spans="1:20" s="149" customFormat="1" ht="16.5" customHeight="1" x14ac:dyDescent="0.25">
      <c r="A595" s="188" t="s">
        <v>40</v>
      </c>
      <c r="C595" s="108"/>
      <c r="G595" s="179" t="s">
        <v>1485</v>
      </c>
      <c r="H595" s="125" t="s">
        <v>367</v>
      </c>
      <c r="I595" s="149" t="s">
        <v>1486</v>
      </c>
      <c r="J595" s="179" t="s">
        <v>1379</v>
      </c>
      <c r="L595" s="108">
        <v>3500</v>
      </c>
      <c r="O595" s="108"/>
      <c r="Q595" s="108"/>
      <c r="R595" s="108">
        <v>200</v>
      </c>
      <c r="S595" s="108">
        <f t="shared" si="38"/>
        <v>3300</v>
      </c>
    </row>
    <row r="596" spans="1:20" s="149" customFormat="1" ht="19.5" customHeight="1" x14ac:dyDescent="0.25">
      <c r="A596" s="188" t="s">
        <v>40</v>
      </c>
      <c r="C596" s="108"/>
      <c r="G596" s="179" t="s">
        <v>348</v>
      </c>
      <c r="H596" s="125" t="s">
        <v>108</v>
      </c>
      <c r="I596" s="191" t="s">
        <v>655</v>
      </c>
      <c r="J596" s="179" t="s">
        <v>1379</v>
      </c>
      <c r="L596" s="108">
        <v>2500</v>
      </c>
      <c r="O596" s="108"/>
      <c r="Q596" s="108"/>
      <c r="R596" s="108">
        <v>200</v>
      </c>
      <c r="S596" s="108">
        <f t="shared" si="38"/>
        <v>2300</v>
      </c>
    </row>
    <row r="597" spans="1:20" s="149" customFormat="1" ht="24" customHeight="1" x14ac:dyDescent="0.25">
      <c r="A597" s="188" t="s">
        <v>40</v>
      </c>
      <c r="C597" s="108"/>
      <c r="G597" s="179" t="s">
        <v>1301</v>
      </c>
      <c r="H597" s="125" t="s">
        <v>368</v>
      </c>
      <c r="I597" s="191" t="s">
        <v>966</v>
      </c>
      <c r="J597" s="179" t="s">
        <v>1379</v>
      </c>
      <c r="L597" s="108">
        <v>1750</v>
      </c>
      <c r="O597" s="108"/>
      <c r="Q597" s="108"/>
      <c r="R597" s="108">
        <v>200</v>
      </c>
      <c r="S597" s="108">
        <f t="shared" si="38"/>
        <v>1550</v>
      </c>
    </row>
    <row r="598" spans="1:20" s="149" customFormat="1" ht="18" customHeight="1" x14ac:dyDescent="0.25">
      <c r="A598" s="188" t="s">
        <v>40</v>
      </c>
      <c r="C598" s="108"/>
      <c r="G598" s="179" t="s">
        <v>369</v>
      </c>
      <c r="H598" s="125" t="s">
        <v>366</v>
      </c>
      <c r="I598" s="191" t="s">
        <v>2064</v>
      </c>
      <c r="J598" s="179" t="s">
        <v>649</v>
      </c>
      <c r="L598" s="108">
        <v>1170</v>
      </c>
      <c r="O598" s="108">
        <v>400</v>
      </c>
      <c r="Q598" s="108"/>
      <c r="R598" s="108">
        <v>760</v>
      </c>
      <c r="S598" s="108"/>
    </row>
    <row r="599" spans="1:20" s="149" customFormat="1" ht="24" customHeight="1" x14ac:dyDescent="0.25">
      <c r="A599" s="188" t="s">
        <v>40</v>
      </c>
      <c r="C599" s="108"/>
      <c r="G599" s="179" t="s">
        <v>370</v>
      </c>
      <c r="H599" s="125" t="s">
        <v>279</v>
      </c>
      <c r="I599" s="191" t="s">
        <v>350</v>
      </c>
      <c r="J599" s="179" t="s">
        <v>1379</v>
      </c>
      <c r="L599" s="108">
        <v>1750</v>
      </c>
      <c r="O599" s="108"/>
      <c r="Q599" s="108"/>
      <c r="R599" s="108">
        <v>200</v>
      </c>
      <c r="S599" s="108">
        <f t="shared" si="38"/>
        <v>1550</v>
      </c>
    </row>
    <row r="600" spans="1:20" s="149" customFormat="1" ht="16.5" customHeight="1" x14ac:dyDescent="0.25">
      <c r="A600" s="188" t="s">
        <v>40</v>
      </c>
      <c r="B600" s="108"/>
      <c r="C600" s="108"/>
      <c r="D600" s="108"/>
      <c r="E600" s="108"/>
      <c r="F600" s="108"/>
      <c r="G600" s="125" t="s">
        <v>1387</v>
      </c>
      <c r="H600" s="125" t="s">
        <v>279</v>
      </c>
      <c r="I600" s="191" t="s">
        <v>1384</v>
      </c>
      <c r="J600" s="179" t="s">
        <v>1379</v>
      </c>
      <c r="L600" s="108">
        <v>2500</v>
      </c>
      <c r="O600" s="108">
        <v>300</v>
      </c>
      <c r="R600" s="108">
        <v>250</v>
      </c>
      <c r="S600" s="108">
        <f>+L600-O600-R600</f>
        <v>1950</v>
      </c>
      <c r="T600" s="108"/>
    </row>
    <row r="601" spans="1:20" s="149" customFormat="1" ht="16.5" customHeight="1" x14ac:dyDescent="0.25">
      <c r="A601" s="188"/>
      <c r="C601" s="108"/>
      <c r="G601" s="183" t="s">
        <v>708</v>
      </c>
      <c r="H601" s="183" t="s">
        <v>366</v>
      </c>
      <c r="I601" s="183" t="s">
        <v>789</v>
      </c>
      <c r="J601" s="179" t="s">
        <v>1377</v>
      </c>
      <c r="L601" s="90">
        <v>1750</v>
      </c>
      <c r="O601" s="108"/>
      <c r="R601" s="108">
        <v>200</v>
      </c>
      <c r="S601" s="108">
        <f t="shared" si="38"/>
        <v>1550</v>
      </c>
      <c r="T601" s="108"/>
    </row>
    <row r="602" spans="1:20" s="149" customFormat="1" ht="31.5" customHeight="1" x14ac:dyDescent="0.25">
      <c r="A602" s="188"/>
      <c r="C602" s="108"/>
      <c r="G602" s="196" t="s">
        <v>709</v>
      </c>
      <c r="H602" s="196" t="s">
        <v>174</v>
      </c>
      <c r="I602" s="196" t="s">
        <v>666</v>
      </c>
      <c r="J602" s="179" t="s">
        <v>1377</v>
      </c>
      <c r="L602" s="90">
        <v>2500</v>
      </c>
      <c r="O602" s="108"/>
      <c r="R602" s="108">
        <v>200</v>
      </c>
      <c r="S602" s="108">
        <f t="shared" si="38"/>
        <v>2300</v>
      </c>
      <c r="T602" s="108"/>
    </row>
    <row r="603" spans="1:20" s="12" customFormat="1" ht="24.75" customHeight="1" x14ac:dyDescent="0.25">
      <c r="A603" s="188"/>
      <c r="B603" s="149"/>
      <c r="C603" s="108"/>
      <c r="D603" s="149"/>
      <c r="E603" s="149"/>
      <c r="F603" s="149"/>
      <c r="G603" s="183" t="s">
        <v>1424</v>
      </c>
      <c r="H603" s="183" t="s">
        <v>174</v>
      </c>
      <c r="I603" s="183" t="s">
        <v>1384</v>
      </c>
      <c r="J603" s="179" t="s">
        <v>1377</v>
      </c>
      <c r="K603" s="149"/>
      <c r="L603" s="90">
        <v>2500</v>
      </c>
      <c r="M603" s="149"/>
      <c r="N603" s="149"/>
      <c r="O603" s="108"/>
      <c r="P603" s="149"/>
      <c r="Q603" s="149"/>
      <c r="R603" s="108">
        <v>200</v>
      </c>
      <c r="S603" s="108">
        <f t="shared" si="38"/>
        <v>2300</v>
      </c>
      <c r="T603" s="108"/>
    </row>
    <row r="604" spans="1:20" s="12" customFormat="1" ht="24.75" customHeight="1" x14ac:dyDescent="0.25">
      <c r="A604" s="188"/>
      <c r="B604" s="149"/>
      <c r="C604" s="108"/>
      <c r="D604" s="149"/>
      <c r="E604" s="149"/>
      <c r="F604" s="149"/>
      <c r="G604" s="183" t="s">
        <v>1385</v>
      </c>
      <c r="H604" s="183" t="s">
        <v>368</v>
      </c>
      <c r="I604" s="183" t="s">
        <v>1386</v>
      </c>
      <c r="J604" s="179" t="s">
        <v>1377</v>
      </c>
      <c r="K604" s="149"/>
      <c r="L604" s="90">
        <v>2500</v>
      </c>
      <c r="M604" s="149"/>
      <c r="N604" s="149"/>
      <c r="O604" s="108"/>
      <c r="P604" s="149"/>
      <c r="Q604" s="149"/>
      <c r="R604" s="108">
        <v>200</v>
      </c>
      <c r="S604" s="108">
        <f t="shared" si="38"/>
        <v>2300</v>
      </c>
      <c r="T604" s="108"/>
    </row>
    <row r="605" spans="1:20" s="12" customFormat="1" ht="24.75" customHeight="1" x14ac:dyDescent="0.25">
      <c r="A605" s="188"/>
      <c r="B605" s="149"/>
      <c r="C605" s="108"/>
      <c r="D605" s="149"/>
      <c r="E605" s="149"/>
      <c r="F605" s="149"/>
      <c r="G605" s="183" t="s">
        <v>1049</v>
      </c>
      <c r="H605" s="183" t="s">
        <v>367</v>
      </c>
      <c r="I605" s="183" t="s">
        <v>1047</v>
      </c>
      <c r="J605" s="179" t="s">
        <v>1377</v>
      </c>
      <c r="K605" s="149"/>
      <c r="L605" s="90">
        <v>1250</v>
      </c>
      <c r="M605" s="149"/>
      <c r="N605" s="149"/>
      <c r="O605" s="108"/>
      <c r="P605" s="149"/>
      <c r="Q605" s="149"/>
      <c r="R605" s="108">
        <v>200</v>
      </c>
      <c r="S605" s="108">
        <f t="shared" si="38"/>
        <v>1050</v>
      </c>
      <c r="T605" s="108"/>
    </row>
    <row r="606" spans="1:20" s="12" customFormat="1" ht="24.75" customHeight="1" x14ac:dyDescent="0.25">
      <c r="A606" s="188"/>
      <c r="B606" s="149"/>
      <c r="C606" s="108"/>
      <c r="D606" s="149"/>
      <c r="E606" s="149"/>
      <c r="F606" s="149"/>
      <c r="G606" s="183" t="s">
        <v>711</v>
      </c>
      <c r="H606" s="183" t="s">
        <v>279</v>
      </c>
      <c r="I606" s="183" t="s">
        <v>667</v>
      </c>
      <c r="J606" s="179" t="s">
        <v>1377</v>
      </c>
      <c r="K606" s="149"/>
      <c r="L606" s="90">
        <v>1250</v>
      </c>
      <c r="M606" s="149"/>
      <c r="N606" s="149"/>
      <c r="O606" s="108"/>
      <c r="P606" s="149"/>
      <c r="Q606" s="149"/>
      <c r="R606" s="108">
        <v>150</v>
      </c>
      <c r="S606" s="108">
        <f t="shared" si="38"/>
        <v>1100</v>
      </c>
      <c r="T606" s="108"/>
    </row>
    <row r="607" spans="1:20" s="12" customFormat="1" ht="24.75" customHeight="1" x14ac:dyDescent="0.25">
      <c r="A607" s="188"/>
      <c r="B607" s="149"/>
      <c r="C607" s="108"/>
      <c r="D607" s="149"/>
      <c r="E607" s="149"/>
      <c r="F607" s="149"/>
      <c r="G607" s="183" t="s">
        <v>1048</v>
      </c>
      <c r="H607" s="183" t="s">
        <v>174</v>
      </c>
      <c r="I607" s="183" t="s">
        <v>1107</v>
      </c>
      <c r="J607" s="179" t="s">
        <v>1377</v>
      </c>
      <c r="K607" s="149"/>
      <c r="L607" s="90">
        <v>1300</v>
      </c>
      <c r="M607" s="149"/>
      <c r="N607" s="149"/>
      <c r="O607" s="108"/>
      <c r="P607" s="149"/>
      <c r="Q607" s="149"/>
      <c r="R607" s="108">
        <v>150</v>
      </c>
      <c r="S607" s="108">
        <f t="shared" si="38"/>
        <v>1150</v>
      </c>
      <c r="T607" s="108"/>
    </row>
    <row r="608" spans="1:20" s="12" customFormat="1" ht="24.75" customHeight="1" x14ac:dyDescent="0.25">
      <c r="A608" s="188"/>
      <c r="B608" s="149"/>
      <c r="C608" s="108"/>
      <c r="D608" s="149"/>
      <c r="E608" s="149"/>
      <c r="F608" s="149"/>
      <c r="G608" s="183" t="s">
        <v>1425</v>
      </c>
      <c r="H608" s="183" t="s">
        <v>174</v>
      </c>
      <c r="I608" s="183" t="s">
        <v>1426</v>
      </c>
      <c r="J608" s="179" t="s">
        <v>1377</v>
      </c>
      <c r="K608" s="149"/>
      <c r="L608" s="90">
        <v>1850</v>
      </c>
      <c r="M608" s="149"/>
      <c r="N608" s="149"/>
      <c r="O608" s="108"/>
      <c r="P608" s="149"/>
      <c r="Q608" s="149"/>
      <c r="R608" s="108">
        <v>150</v>
      </c>
      <c r="S608" s="108">
        <f t="shared" si="38"/>
        <v>1700</v>
      </c>
      <c r="T608" s="108"/>
    </row>
    <row r="609" spans="1:20" s="12" customFormat="1" ht="24.75" customHeight="1" x14ac:dyDescent="0.25">
      <c r="A609" s="188"/>
      <c r="B609" s="149"/>
      <c r="C609" s="108"/>
      <c r="D609" s="149"/>
      <c r="E609" s="149"/>
      <c r="F609" s="149"/>
      <c r="G609" s="183" t="s">
        <v>712</v>
      </c>
      <c r="H609" s="183" t="s">
        <v>368</v>
      </c>
      <c r="I609" s="183" t="s">
        <v>789</v>
      </c>
      <c r="J609" s="179" t="s">
        <v>1377</v>
      </c>
      <c r="K609" s="149"/>
      <c r="L609" s="90">
        <v>1850</v>
      </c>
      <c r="M609" s="149"/>
      <c r="N609" s="149"/>
      <c r="O609" s="108"/>
      <c r="P609" s="149"/>
      <c r="Q609" s="149"/>
      <c r="R609" s="108">
        <v>150</v>
      </c>
      <c r="S609" s="108">
        <f t="shared" si="38"/>
        <v>1700</v>
      </c>
      <c r="T609" s="108"/>
    </row>
    <row r="610" spans="1:20" s="12" customFormat="1" ht="24.75" customHeight="1" x14ac:dyDescent="0.25">
      <c r="A610" s="188"/>
      <c r="B610" s="149"/>
      <c r="C610" s="108"/>
      <c r="D610" s="149"/>
      <c r="E610" s="149"/>
      <c r="F610" s="149"/>
      <c r="G610" s="183" t="s">
        <v>713</v>
      </c>
      <c r="H610" s="183" t="s">
        <v>172</v>
      </c>
      <c r="I610" s="183" t="s">
        <v>667</v>
      </c>
      <c r="J610" s="179" t="s">
        <v>1377</v>
      </c>
      <c r="K610" s="149"/>
      <c r="L610" s="90">
        <v>1250</v>
      </c>
      <c r="M610" s="149"/>
      <c r="N610" s="149"/>
      <c r="O610" s="108"/>
      <c r="P610" s="149"/>
      <c r="Q610" s="149"/>
      <c r="R610" s="108">
        <v>150</v>
      </c>
      <c r="S610" s="108">
        <f t="shared" si="38"/>
        <v>1100</v>
      </c>
      <c r="T610" s="108"/>
    </row>
    <row r="611" spans="1:20" s="12" customFormat="1" ht="24.75" customHeight="1" x14ac:dyDescent="0.25">
      <c r="A611" s="188"/>
      <c r="B611" s="149"/>
      <c r="C611" s="108"/>
      <c r="D611" s="149"/>
      <c r="E611" s="149"/>
      <c r="F611" s="149"/>
      <c r="G611" s="183" t="s">
        <v>714</v>
      </c>
      <c r="H611" s="183" t="s">
        <v>172</v>
      </c>
      <c r="I611" s="183" t="s">
        <v>667</v>
      </c>
      <c r="J611" s="179" t="s">
        <v>1377</v>
      </c>
      <c r="K611" s="149"/>
      <c r="L611" s="90">
        <v>1250</v>
      </c>
      <c r="M611" s="149"/>
      <c r="N611" s="149"/>
      <c r="O611" s="108"/>
      <c r="P611" s="149"/>
      <c r="Q611" s="149"/>
      <c r="R611" s="108">
        <v>150</v>
      </c>
      <c r="S611" s="108">
        <f t="shared" si="38"/>
        <v>1100</v>
      </c>
      <c r="T611" s="108"/>
    </row>
    <row r="612" spans="1:20" s="12" customFormat="1" ht="24.75" customHeight="1" x14ac:dyDescent="0.25">
      <c r="A612" s="188"/>
      <c r="B612" s="149"/>
      <c r="C612" s="108"/>
      <c r="D612" s="149"/>
      <c r="E612" s="149"/>
      <c r="F612" s="149"/>
      <c r="G612" s="183" t="s">
        <v>715</v>
      </c>
      <c r="H612" s="183" t="s">
        <v>172</v>
      </c>
      <c r="I612" s="183" t="s">
        <v>789</v>
      </c>
      <c r="J612" s="179" t="s">
        <v>1377</v>
      </c>
      <c r="K612" s="149"/>
      <c r="L612" s="90">
        <v>1250</v>
      </c>
      <c r="M612" s="149"/>
      <c r="N612" s="149"/>
      <c r="O612" s="108"/>
      <c r="P612" s="149"/>
      <c r="Q612" s="149"/>
      <c r="R612" s="108">
        <v>150</v>
      </c>
      <c r="S612" s="108">
        <f t="shared" si="38"/>
        <v>1100</v>
      </c>
      <c r="T612" s="108"/>
    </row>
    <row r="613" spans="1:20" s="12" customFormat="1" ht="24.75" customHeight="1" x14ac:dyDescent="0.25">
      <c r="A613" s="188"/>
      <c r="B613" s="149"/>
      <c r="C613" s="108"/>
      <c r="D613" s="149"/>
      <c r="E613" s="149"/>
      <c r="F613" s="149"/>
      <c r="G613" s="183" t="s">
        <v>1050</v>
      </c>
      <c r="H613" s="183" t="s">
        <v>279</v>
      </c>
      <c r="I613" s="183" t="s">
        <v>1051</v>
      </c>
      <c r="J613" s="179" t="s">
        <v>1377</v>
      </c>
      <c r="K613" s="149"/>
      <c r="L613" s="90">
        <v>1500</v>
      </c>
      <c r="M613" s="149"/>
      <c r="N613" s="149"/>
      <c r="O613" s="108"/>
      <c r="P613" s="149"/>
      <c r="Q613" s="149"/>
      <c r="R613" s="108">
        <v>150</v>
      </c>
      <c r="S613" s="108">
        <f t="shared" si="38"/>
        <v>1350</v>
      </c>
      <c r="T613" s="108"/>
    </row>
    <row r="614" spans="1:20" s="12" customFormat="1" ht="24.75" customHeight="1" x14ac:dyDescent="0.25">
      <c r="A614" s="188"/>
      <c r="B614" s="149"/>
      <c r="C614" s="108"/>
      <c r="D614" s="149"/>
      <c r="E614" s="149"/>
      <c r="F614" s="149"/>
      <c r="G614" s="183" t="s">
        <v>716</v>
      </c>
      <c r="H614" s="183" t="s">
        <v>279</v>
      </c>
      <c r="I614" s="183" t="s">
        <v>717</v>
      </c>
      <c r="J614" s="179" t="s">
        <v>1377</v>
      </c>
      <c r="K614" s="149"/>
      <c r="L614" s="90">
        <v>1250</v>
      </c>
      <c r="M614" s="149"/>
      <c r="N614" s="149"/>
      <c r="O614" s="108"/>
      <c r="P614" s="149"/>
      <c r="Q614" s="149"/>
      <c r="R614" s="108">
        <v>150</v>
      </c>
      <c r="S614" s="108">
        <f t="shared" si="38"/>
        <v>1100</v>
      </c>
      <c r="T614" s="108"/>
    </row>
    <row r="615" spans="1:20" s="12" customFormat="1" ht="24.75" customHeight="1" x14ac:dyDescent="0.25">
      <c r="A615" s="188"/>
      <c r="B615" s="149"/>
      <c r="C615" s="108"/>
      <c r="D615" s="149"/>
      <c r="E615" s="149"/>
      <c r="F615" s="149"/>
      <c r="G615" s="183" t="s">
        <v>1427</v>
      </c>
      <c r="H615" s="183" t="s">
        <v>618</v>
      </c>
      <c r="I615" s="183" t="s">
        <v>1384</v>
      </c>
      <c r="J615" s="179" t="s">
        <v>1377</v>
      </c>
      <c r="K615" s="149"/>
      <c r="L615" s="90">
        <v>2500</v>
      </c>
      <c r="M615" s="149"/>
      <c r="N615" s="149"/>
      <c r="O615" s="108"/>
      <c r="P615" s="149"/>
      <c r="Q615" s="149"/>
      <c r="R615" s="90">
        <v>150</v>
      </c>
      <c r="S615" s="108">
        <f t="shared" si="38"/>
        <v>2350</v>
      </c>
      <c r="T615" s="108"/>
    </row>
    <row r="616" spans="1:20" s="12" customFormat="1" ht="26.25" customHeight="1" x14ac:dyDescent="0.25">
      <c r="A616" s="187" t="s">
        <v>40</v>
      </c>
      <c r="B616" s="179"/>
      <c r="C616" s="108"/>
      <c r="D616" s="179"/>
      <c r="E616" s="179"/>
      <c r="F616" s="179"/>
      <c r="G616" s="179" t="s">
        <v>1385</v>
      </c>
      <c r="H616" s="298" t="s">
        <v>178</v>
      </c>
      <c r="I616" s="179" t="s">
        <v>1386</v>
      </c>
      <c r="J616" s="150" t="s">
        <v>1505</v>
      </c>
      <c r="K616" s="179"/>
      <c r="L616" s="345">
        <v>3000</v>
      </c>
      <c r="M616" s="108"/>
      <c r="N616" s="108"/>
      <c r="O616" s="108"/>
      <c r="P616" s="108"/>
      <c r="Q616" s="108"/>
      <c r="R616" s="198">
        <v>150</v>
      </c>
      <c r="S616" s="108">
        <f t="shared" si="38"/>
        <v>2850</v>
      </c>
      <c r="T616" s="90"/>
    </row>
    <row r="617" spans="1:20" s="12" customFormat="1" ht="26.25" customHeight="1" x14ac:dyDescent="0.25">
      <c r="A617" s="188" t="s">
        <v>40</v>
      </c>
      <c r="B617" s="149"/>
      <c r="C617" s="108"/>
      <c r="D617" s="149"/>
      <c r="E617" s="149"/>
      <c r="F617" s="149"/>
      <c r="G617" s="125" t="s">
        <v>371</v>
      </c>
      <c r="H617" s="149" t="s">
        <v>1780</v>
      </c>
      <c r="I617" s="125" t="s">
        <v>371</v>
      </c>
      <c r="J617" s="179" t="s">
        <v>1380</v>
      </c>
      <c r="K617" s="149"/>
      <c r="L617" s="108">
        <v>400</v>
      </c>
      <c r="M617" s="149"/>
      <c r="N617" s="149"/>
      <c r="O617" s="108"/>
      <c r="P617" s="149"/>
      <c r="Q617" s="149"/>
      <c r="R617" s="90">
        <v>200</v>
      </c>
      <c r="S617" s="108">
        <f t="shared" si="38"/>
        <v>200</v>
      </c>
      <c r="T617" s="90"/>
    </row>
    <row r="618" spans="1:20" s="149" customFormat="1" ht="26.25" customHeight="1" x14ac:dyDescent="0.25">
      <c r="A618" s="188" t="s">
        <v>40</v>
      </c>
      <c r="C618" s="108"/>
      <c r="G618" s="125" t="s">
        <v>1781</v>
      </c>
      <c r="H618" s="149" t="s">
        <v>372</v>
      </c>
      <c r="I618" s="125" t="s">
        <v>371</v>
      </c>
      <c r="J618" s="179" t="s">
        <v>1380</v>
      </c>
      <c r="L618" s="108">
        <v>400</v>
      </c>
      <c r="O618" s="108"/>
      <c r="R618" s="90">
        <v>200</v>
      </c>
      <c r="S618" s="108">
        <f t="shared" si="38"/>
        <v>200</v>
      </c>
      <c r="T618" s="90"/>
    </row>
    <row r="619" spans="1:20" s="149" customFormat="1" ht="26.25" customHeight="1" x14ac:dyDescent="0.25">
      <c r="A619" s="188"/>
      <c r="C619" s="108"/>
      <c r="G619" s="183" t="s">
        <v>734</v>
      </c>
      <c r="H619" s="183" t="s">
        <v>178</v>
      </c>
      <c r="I619" s="183" t="s">
        <v>1334</v>
      </c>
      <c r="J619" s="179" t="s">
        <v>1377</v>
      </c>
      <c r="L619" s="90">
        <v>1300</v>
      </c>
      <c r="O619" s="108">
        <v>300</v>
      </c>
      <c r="R619" s="108">
        <v>200</v>
      </c>
      <c r="S619" s="90">
        <f>+L619-O619-R619</f>
        <v>800</v>
      </c>
      <c r="T619" s="108"/>
    </row>
    <row r="620" spans="1:20" s="149" customFormat="1" ht="26.25" customHeight="1" x14ac:dyDescent="0.25">
      <c r="A620" s="12"/>
      <c r="B620" s="12"/>
      <c r="C620" s="319"/>
      <c r="D620" s="12"/>
      <c r="E620" s="12"/>
      <c r="F620" s="184" t="s">
        <v>1169</v>
      </c>
      <c r="G620" s="12" t="s">
        <v>960</v>
      </c>
      <c r="H620" s="12" t="s">
        <v>1170</v>
      </c>
      <c r="I620" s="12" t="s">
        <v>1585</v>
      </c>
      <c r="J620" s="126" t="s">
        <v>1377</v>
      </c>
      <c r="K620" s="12"/>
      <c r="L620" s="106">
        <v>417</v>
      </c>
      <c r="M620" s="12"/>
      <c r="N620" s="12"/>
      <c r="O620" s="127"/>
      <c r="P620" s="12"/>
      <c r="Q620" s="12"/>
      <c r="R620" s="127">
        <v>200</v>
      </c>
      <c r="S620" s="106">
        <f t="shared" si="38"/>
        <v>217</v>
      </c>
      <c r="T620" s="127"/>
    </row>
    <row r="621" spans="1:20" s="12" customFormat="1" ht="26.25" customHeight="1" x14ac:dyDescent="0.25">
      <c r="C621" s="319"/>
      <c r="F621" s="184" t="s">
        <v>1171</v>
      </c>
      <c r="G621" s="12" t="s">
        <v>960</v>
      </c>
      <c r="H621" s="12" t="s">
        <v>1170</v>
      </c>
      <c r="I621" s="12" t="s">
        <v>1585</v>
      </c>
      <c r="J621" s="126" t="s">
        <v>1377</v>
      </c>
      <c r="L621" s="106">
        <v>417</v>
      </c>
      <c r="O621" s="127"/>
      <c r="R621" s="127">
        <v>200</v>
      </c>
      <c r="S621" s="106">
        <f t="shared" si="38"/>
        <v>217</v>
      </c>
      <c r="T621" s="127"/>
    </row>
    <row r="622" spans="1:20" s="149" customFormat="1" ht="26.25" customHeight="1" x14ac:dyDescent="0.25">
      <c r="A622" s="12"/>
      <c r="B622" s="12"/>
      <c r="C622" s="319"/>
      <c r="D622" s="12"/>
      <c r="E622" s="12"/>
      <c r="F622" s="184"/>
      <c r="G622" s="12" t="s">
        <v>1587</v>
      </c>
      <c r="H622" s="12" t="s">
        <v>732</v>
      </c>
      <c r="I622" s="12" t="s">
        <v>1487</v>
      </c>
      <c r="J622" s="126" t="s">
        <v>1494</v>
      </c>
      <c r="K622" s="12"/>
      <c r="L622" s="106">
        <v>1500</v>
      </c>
      <c r="M622" s="12"/>
      <c r="N622" s="12"/>
      <c r="O622" s="127">
        <v>295</v>
      </c>
      <c r="P622" s="12"/>
      <c r="Q622" s="12"/>
      <c r="R622" s="127">
        <v>150</v>
      </c>
      <c r="S622" s="106">
        <f>+L622-O622-R622</f>
        <v>1055</v>
      </c>
      <c r="T622" s="127"/>
    </row>
    <row r="623" spans="1:20" s="12" customFormat="1" ht="31.5" customHeight="1" x14ac:dyDescent="0.25">
      <c r="A623" s="188"/>
      <c r="B623" s="149"/>
      <c r="C623" s="108"/>
      <c r="D623" s="149"/>
      <c r="E623" s="149"/>
      <c r="F623" s="149"/>
      <c r="G623" s="343" t="s">
        <v>2902</v>
      </c>
      <c r="H623" s="183" t="s">
        <v>732</v>
      </c>
      <c r="I623" s="183" t="s">
        <v>2903</v>
      </c>
      <c r="J623" s="179" t="s">
        <v>1377</v>
      </c>
      <c r="K623" s="149"/>
      <c r="L623" s="90">
        <v>3750</v>
      </c>
      <c r="M623" s="149"/>
      <c r="N623" s="149"/>
      <c r="O623" s="108"/>
      <c r="P623" s="149"/>
      <c r="Q623" s="149"/>
      <c r="R623" s="108">
        <v>150</v>
      </c>
      <c r="S623" s="108">
        <f t="shared" si="38"/>
        <v>3600</v>
      </c>
      <c r="T623" s="108"/>
    </row>
    <row r="624" spans="1:20" s="149" customFormat="1" ht="30.75" customHeight="1" x14ac:dyDescent="0.25">
      <c r="A624" s="188"/>
      <c r="C624" s="108"/>
      <c r="G624" s="337" t="s">
        <v>868</v>
      </c>
      <c r="H624" s="196" t="s">
        <v>733</v>
      </c>
      <c r="I624" s="196" t="s">
        <v>1428</v>
      </c>
      <c r="J624" s="179" t="s">
        <v>1377</v>
      </c>
      <c r="L624" s="90">
        <v>3000</v>
      </c>
      <c r="O624" s="108">
        <v>450</v>
      </c>
      <c r="R624" s="108">
        <v>150</v>
      </c>
      <c r="S624" s="90">
        <f>+L624-O624-R624</f>
        <v>2400</v>
      </c>
      <c r="T624" s="108"/>
    </row>
    <row r="625" spans="1:20" s="12" customFormat="1" ht="26.25" customHeight="1" x14ac:dyDescent="0.25">
      <c r="A625" s="188" t="s">
        <v>40</v>
      </c>
      <c r="B625" s="149" t="s">
        <v>48</v>
      </c>
      <c r="C625" s="409"/>
      <c r="D625" s="409"/>
      <c r="E625" s="108"/>
      <c r="F625" s="149"/>
      <c r="G625" s="179" t="s">
        <v>1694</v>
      </c>
      <c r="H625" s="125" t="s">
        <v>319</v>
      </c>
      <c r="I625" s="191" t="s">
        <v>1695</v>
      </c>
      <c r="J625" s="179" t="s">
        <v>1379</v>
      </c>
      <c r="K625" s="149"/>
      <c r="L625" s="108">
        <v>1700</v>
      </c>
      <c r="M625" s="149"/>
      <c r="N625" s="149"/>
      <c r="O625" s="108">
        <v>850</v>
      </c>
      <c r="P625" s="149"/>
      <c r="Q625" s="149"/>
      <c r="R625" s="108">
        <v>200</v>
      </c>
      <c r="S625" s="108">
        <f>+L625-O625-R625</f>
        <v>650</v>
      </c>
      <c r="T625" s="108"/>
    </row>
    <row r="626" spans="1:20" s="149" customFormat="1" ht="26.25" customHeight="1" x14ac:dyDescent="0.25">
      <c r="A626" s="188" t="s">
        <v>40</v>
      </c>
      <c r="B626" s="149" t="s">
        <v>48</v>
      </c>
      <c r="C626" s="108"/>
      <c r="G626" s="179" t="s">
        <v>517</v>
      </c>
      <c r="H626" s="125" t="s">
        <v>373</v>
      </c>
      <c r="I626" s="191" t="s">
        <v>605</v>
      </c>
      <c r="J626" s="179" t="s">
        <v>1379</v>
      </c>
      <c r="L626" s="108">
        <v>2500</v>
      </c>
      <c r="O626" s="108">
        <v>1000</v>
      </c>
      <c r="R626" s="108">
        <v>248</v>
      </c>
      <c r="S626" s="108">
        <f>+L626-O626-R626</f>
        <v>1252</v>
      </c>
      <c r="T626" s="108"/>
    </row>
    <row r="627" spans="1:20" s="149" customFormat="1" ht="26.25" customHeight="1" x14ac:dyDescent="0.25">
      <c r="A627" s="188"/>
      <c r="B627" s="149" t="s">
        <v>48</v>
      </c>
      <c r="C627" s="108"/>
      <c r="G627" s="183" t="s">
        <v>1383</v>
      </c>
      <c r="H627" s="183" t="s">
        <v>319</v>
      </c>
      <c r="I627" s="183" t="s">
        <v>1384</v>
      </c>
      <c r="J627" s="179" t="s">
        <v>1377</v>
      </c>
      <c r="L627" s="90">
        <v>3500</v>
      </c>
      <c r="O627" s="108">
        <v>1000</v>
      </c>
      <c r="R627" s="108">
        <v>250</v>
      </c>
      <c r="S627" s="108">
        <f>+L627-O627-R627</f>
        <v>2250</v>
      </c>
      <c r="T627" s="108"/>
    </row>
    <row r="628" spans="1:20" s="149" customFormat="1" ht="26.25" customHeight="1" x14ac:dyDescent="0.25">
      <c r="A628" s="188"/>
      <c r="B628" s="149" t="s">
        <v>48</v>
      </c>
      <c r="C628" s="108"/>
      <c r="G628" s="183" t="s">
        <v>963</v>
      </c>
      <c r="H628" s="183" t="s">
        <v>1172</v>
      </c>
      <c r="I628" s="183" t="s">
        <v>2065</v>
      </c>
      <c r="J628" s="179" t="s">
        <v>1377</v>
      </c>
      <c r="L628" s="90">
        <v>1250</v>
      </c>
      <c r="O628" s="108">
        <v>1000</v>
      </c>
      <c r="R628" s="108">
        <v>248</v>
      </c>
      <c r="S628" s="90">
        <f>+L628-O628-R628</f>
        <v>2</v>
      </c>
      <c r="T628" s="108"/>
    </row>
    <row r="629" spans="1:20" s="12" customFormat="1" ht="26.25" customHeight="1" x14ac:dyDescent="0.25">
      <c r="B629" s="12" t="s">
        <v>48</v>
      </c>
      <c r="C629" s="319"/>
      <c r="F629" s="184"/>
      <c r="G629" s="12" t="s">
        <v>1602</v>
      </c>
      <c r="H629" s="12" t="s">
        <v>319</v>
      </c>
      <c r="I629" s="12" t="s">
        <v>1591</v>
      </c>
      <c r="J629" s="126" t="s">
        <v>1494</v>
      </c>
      <c r="L629" s="106">
        <v>500</v>
      </c>
      <c r="O629" s="127"/>
      <c r="R629" s="127">
        <v>250</v>
      </c>
      <c r="S629" s="106">
        <f>+L629-R629</f>
        <v>250</v>
      </c>
      <c r="T629" s="127"/>
    </row>
    <row r="630" spans="1:20" s="12" customFormat="1" ht="26.25" customHeight="1" x14ac:dyDescent="0.25">
      <c r="B630" s="12" t="s">
        <v>48</v>
      </c>
      <c r="C630" s="319"/>
      <c r="F630" s="184"/>
      <c r="G630" s="12" t="s">
        <v>1603</v>
      </c>
      <c r="H630" s="12" t="s">
        <v>319</v>
      </c>
      <c r="I630" s="12" t="s">
        <v>1591</v>
      </c>
      <c r="J630" s="126" t="s">
        <v>1494</v>
      </c>
      <c r="L630" s="106">
        <v>825</v>
      </c>
      <c r="O630" s="127">
        <v>750</v>
      </c>
      <c r="R630" s="127">
        <v>73</v>
      </c>
      <c r="S630" s="106">
        <f>+L630-O630-R630</f>
        <v>2</v>
      </c>
      <c r="T630" s="127"/>
    </row>
    <row r="631" spans="1:20" s="149" customFormat="1" ht="26.25" customHeight="1" x14ac:dyDescent="0.25">
      <c r="A631" s="12"/>
      <c r="B631" s="12"/>
      <c r="C631" s="319"/>
      <c r="D631" s="12"/>
      <c r="E631" s="12"/>
      <c r="F631" s="184" t="s">
        <v>1156</v>
      </c>
      <c r="G631" s="12" t="s">
        <v>960</v>
      </c>
      <c r="H631" s="12" t="s">
        <v>376</v>
      </c>
      <c r="I631" s="12" t="s">
        <v>1585</v>
      </c>
      <c r="J631" s="126" t="s">
        <v>1377</v>
      </c>
      <c r="K631" s="12"/>
      <c r="L631" s="106">
        <v>417</v>
      </c>
      <c r="M631" s="12"/>
      <c r="N631" s="12"/>
      <c r="O631" s="127">
        <v>125</v>
      </c>
      <c r="P631" s="12"/>
      <c r="Q631" s="12"/>
      <c r="R631" s="127">
        <v>125</v>
      </c>
      <c r="S631" s="106">
        <f>+L631-O631-R631</f>
        <v>167</v>
      </c>
      <c r="T631" s="127"/>
    </row>
    <row r="632" spans="1:20" s="149" customFormat="1" ht="26.25" customHeight="1" x14ac:dyDescent="0.25">
      <c r="A632" s="12"/>
      <c r="B632" s="12"/>
      <c r="C632" s="319"/>
      <c r="D632" s="12"/>
      <c r="E632" s="12"/>
      <c r="F632" s="184"/>
      <c r="G632" s="12" t="s">
        <v>2042</v>
      </c>
      <c r="H632" s="12" t="s">
        <v>375</v>
      </c>
      <c r="I632" s="12" t="s">
        <v>1585</v>
      </c>
      <c r="J632" s="126" t="s">
        <v>1377</v>
      </c>
      <c r="K632" s="12"/>
      <c r="L632" s="106">
        <v>417</v>
      </c>
      <c r="M632" s="12"/>
      <c r="N632" s="12"/>
      <c r="O632" s="127">
        <v>125</v>
      </c>
      <c r="P632" s="12"/>
      <c r="Q632" s="12"/>
      <c r="R632" s="127">
        <v>125</v>
      </c>
      <c r="S632" s="106">
        <f>+L632-O632-R632</f>
        <v>167</v>
      </c>
      <c r="T632" s="127"/>
    </row>
    <row r="633" spans="1:20" s="149" customFormat="1" ht="26.25" customHeight="1" x14ac:dyDescent="0.25">
      <c r="A633" s="188" t="s">
        <v>40</v>
      </c>
      <c r="C633" s="108"/>
      <c r="G633" s="179" t="s">
        <v>1383</v>
      </c>
      <c r="H633" s="125" t="s">
        <v>376</v>
      </c>
      <c r="I633" s="149" t="s">
        <v>1384</v>
      </c>
      <c r="J633" s="179" t="s">
        <v>1379</v>
      </c>
      <c r="L633" s="108">
        <v>1500</v>
      </c>
      <c r="O633" s="108">
        <f>426+574</f>
        <v>1000</v>
      </c>
      <c r="R633" s="108">
        <v>250</v>
      </c>
      <c r="S633" s="108"/>
      <c r="T633" s="108"/>
    </row>
    <row r="634" spans="1:20" s="149" customFormat="1" ht="26.25" customHeight="1" x14ac:dyDescent="0.25">
      <c r="A634" s="188"/>
      <c r="C634" s="108"/>
      <c r="G634" s="183" t="s">
        <v>997</v>
      </c>
      <c r="H634" s="183" t="s">
        <v>114</v>
      </c>
      <c r="I634" s="183" t="s">
        <v>965</v>
      </c>
      <c r="J634" s="179" t="s">
        <v>1377</v>
      </c>
      <c r="L634" s="90">
        <v>2500</v>
      </c>
      <c r="O634" s="108">
        <v>1000</v>
      </c>
      <c r="R634" s="108">
        <v>150</v>
      </c>
      <c r="S634" s="108">
        <f>+L634-O634-R634</f>
        <v>1350</v>
      </c>
      <c r="T634" s="108"/>
    </row>
    <row r="635" spans="1:20" s="149" customFormat="1" ht="16.5" customHeight="1" x14ac:dyDescent="0.25">
      <c r="A635" s="188"/>
      <c r="C635" s="108"/>
      <c r="G635" s="183" t="s">
        <v>995</v>
      </c>
      <c r="H635" s="183" t="s">
        <v>705</v>
      </c>
      <c r="I635" s="183" t="s">
        <v>1328</v>
      </c>
      <c r="J635" s="179" t="s">
        <v>1377</v>
      </c>
      <c r="L635" s="90">
        <v>2500</v>
      </c>
      <c r="O635" s="108">
        <v>1000</v>
      </c>
      <c r="R635" s="108">
        <v>150</v>
      </c>
      <c r="S635" s="108">
        <f>+L635-O635-R635</f>
        <v>1350</v>
      </c>
      <c r="T635" s="108"/>
    </row>
    <row r="636" spans="1:20" s="12" customFormat="1" ht="24.75" customHeight="1" x14ac:dyDescent="0.25">
      <c r="A636" s="188"/>
      <c r="B636" s="149"/>
      <c r="C636" s="108"/>
      <c r="D636" s="149"/>
      <c r="E636" s="149"/>
      <c r="F636" s="149"/>
      <c r="G636" s="183" t="s">
        <v>706</v>
      </c>
      <c r="H636" s="183" t="s">
        <v>375</v>
      </c>
      <c r="I636" s="183" t="s">
        <v>668</v>
      </c>
      <c r="J636" s="179" t="s">
        <v>634</v>
      </c>
      <c r="K636" s="149"/>
      <c r="L636" s="90">
        <v>250</v>
      </c>
      <c r="M636" s="149"/>
      <c r="N636" s="149"/>
      <c r="O636" s="108"/>
      <c r="P636" s="149"/>
      <c r="Q636" s="149"/>
      <c r="R636" s="90">
        <f>+L636</f>
        <v>250</v>
      </c>
      <c r="S636" s="108"/>
      <c r="T636" s="108"/>
    </row>
    <row r="637" spans="1:20" s="12" customFormat="1" ht="24.75" customHeight="1" x14ac:dyDescent="0.25">
      <c r="A637" s="188"/>
      <c r="B637" s="149"/>
      <c r="C637" s="108"/>
      <c r="D637" s="149"/>
      <c r="E637" s="149"/>
      <c r="F637" s="149"/>
      <c r="G637" s="183" t="s">
        <v>1422</v>
      </c>
      <c r="H637" s="183" t="s">
        <v>375</v>
      </c>
      <c r="I637" s="183" t="s">
        <v>1423</v>
      </c>
      <c r="J637" s="179" t="s">
        <v>1377</v>
      </c>
      <c r="K637" s="149"/>
      <c r="L637" s="90">
        <v>800</v>
      </c>
      <c r="M637" s="149"/>
      <c r="N637" s="149"/>
      <c r="O637" s="108">
        <v>250</v>
      </c>
      <c r="P637" s="149"/>
      <c r="Q637" s="149"/>
      <c r="R637" s="108">
        <v>350</v>
      </c>
      <c r="S637" s="90">
        <f t="shared" ref="S637:S646" si="39">+L637-O637-R637</f>
        <v>200</v>
      </c>
      <c r="T637" s="108"/>
    </row>
    <row r="638" spans="1:20" s="12" customFormat="1" ht="24.75" customHeight="1" x14ac:dyDescent="0.25">
      <c r="A638" s="149" t="s">
        <v>40</v>
      </c>
      <c r="B638" s="149" t="s">
        <v>142</v>
      </c>
      <c r="C638" s="108"/>
      <c r="D638" s="149"/>
      <c r="E638" s="149"/>
      <c r="F638" s="149"/>
      <c r="G638" s="125" t="s">
        <v>517</v>
      </c>
      <c r="H638" s="149" t="s">
        <v>602</v>
      </c>
      <c r="I638" s="149" t="s">
        <v>1696</v>
      </c>
      <c r="J638" s="179" t="s">
        <v>1378</v>
      </c>
      <c r="K638" s="149"/>
      <c r="L638" s="108">
        <v>2500</v>
      </c>
      <c r="M638" s="149"/>
      <c r="N638" s="149"/>
      <c r="O638" s="108">
        <v>800</v>
      </c>
      <c r="P638" s="149"/>
      <c r="Q638" s="149"/>
      <c r="R638" s="108">
        <v>250</v>
      </c>
      <c r="S638" s="195">
        <f t="shared" si="39"/>
        <v>1450</v>
      </c>
      <c r="T638" s="90"/>
    </row>
    <row r="639" spans="1:20" s="12" customFormat="1" ht="24.75" customHeight="1" x14ac:dyDescent="0.25">
      <c r="A639" s="188"/>
      <c r="B639" s="149" t="s">
        <v>142</v>
      </c>
      <c r="C639" s="108"/>
      <c r="D639" s="149"/>
      <c r="E639" s="149"/>
      <c r="F639" s="149"/>
      <c r="G639" s="183" t="s">
        <v>1419</v>
      </c>
      <c r="H639" s="183" t="s">
        <v>222</v>
      </c>
      <c r="I639" s="183" t="s">
        <v>1420</v>
      </c>
      <c r="J639" s="179" t="s">
        <v>1377</v>
      </c>
      <c r="K639" s="149"/>
      <c r="L639" s="90">
        <v>1500</v>
      </c>
      <c r="M639" s="149"/>
      <c r="N639" s="149"/>
      <c r="O639" s="108">
        <v>500</v>
      </c>
      <c r="P639" s="149"/>
      <c r="Q639" s="149"/>
      <c r="R639" s="108">
        <v>150</v>
      </c>
      <c r="S639" s="195">
        <f t="shared" si="39"/>
        <v>850</v>
      </c>
      <c r="T639" s="108"/>
    </row>
    <row r="640" spans="1:20" s="149" customFormat="1" ht="24" customHeight="1" x14ac:dyDescent="0.25">
      <c r="A640" s="188"/>
      <c r="B640" s="149" t="s">
        <v>142</v>
      </c>
      <c r="C640" s="108"/>
      <c r="G640" s="183" t="s">
        <v>1080</v>
      </c>
      <c r="H640" s="183" t="s">
        <v>222</v>
      </c>
      <c r="I640" s="183" t="s">
        <v>1104</v>
      </c>
      <c r="J640" s="179" t="s">
        <v>1377</v>
      </c>
      <c r="L640" s="90">
        <v>2000</v>
      </c>
      <c r="O640" s="108">
        <v>500</v>
      </c>
      <c r="R640" s="108">
        <v>250</v>
      </c>
      <c r="S640" s="195">
        <f t="shared" si="39"/>
        <v>1250</v>
      </c>
      <c r="T640" s="108"/>
    </row>
    <row r="641" spans="1:20" s="12" customFormat="1" ht="24.75" customHeight="1" x14ac:dyDescent="0.25">
      <c r="A641" s="188"/>
      <c r="B641" s="149" t="s">
        <v>142</v>
      </c>
      <c r="C641" s="108"/>
      <c r="D641" s="149"/>
      <c r="E641" s="149"/>
      <c r="F641" s="149"/>
      <c r="G641" s="183" t="s">
        <v>1124</v>
      </c>
      <c r="H641" s="183" t="s">
        <v>701</v>
      </c>
      <c r="I641" s="183" t="s">
        <v>996</v>
      </c>
      <c r="J641" s="179" t="s">
        <v>1377</v>
      </c>
      <c r="K641" s="149"/>
      <c r="L641" s="90">
        <v>2500</v>
      </c>
      <c r="M641" s="149"/>
      <c r="N641" s="149"/>
      <c r="O641" s="108">
        <v>500</v>
      </c>
      <c r="P641" s="149"/>
      <c r="Q641" s="149"/>
      <c r="R641" s="108">
        <v>250</v>
      </c>
      <c r="S641" s="195">
        <f t="shared" si="39"/>
        <v>1750</v>
      </c>
      <c r="T641" s="108"/>
    </row>
    <row r="642" spans="1:20" s="12" customFormat="1" ht="24.75" customHeight="1" x14ac:dyDescent="0.25">
      <c r="A642" s="188"/>
      <c r="B642" s="149" t="s">
        <v>142</v>
      </c>
      <c r="C642" s="108"/>
      <c r="D642" s="149"/>
      <c r="E642" s="149"/>
      <c r="F642" s="149"/>
      <c r="G642" s="183" t="s">
        <v>1125</v>
      </c>
      <c r="H642" s="183" t="s">
        <v>222</v>
      </c>
      <c r="I642" s="183" t="s">
        <v>668</v>
      </c>
      <c r="J642" s="179" t="s">
        <v>1377</v>
      </c>
      <c r="K642" s="149"/>
      <c r="L642" s="90">
        <v>500</v>
      </c>
      <c r="M642" s="149"/>
      <c r="N642" s="149"/>
      <c r="O642" s="108"/>
      <c r="P642" s="149"/>
      <c r="Q642" s="149"/>
      <c r="R642" s="108">
        <v>250</v>
      </c>
      <c r="S642" s="195">
        <f t="shared" si="39"/>
        <v>250</v>
      </c>
      <c r="T642" s="108"/>
    </row>
    <row r="643" spans="1:20" s="12" customFormat="1" ht="24.75" customHeight="1" x14ac:dyDescent="0.25">
      <c r="A643" s="188"/>
      <c r="B643" s="149" t="s">
        <v>142</v>
      </c>
      <c r="C643" s="108"/>
      <c r="D643" s="149"/>
      <c r="E643" s="149"/>
      <c r="F643" s="149"/>
      <c r="G643" s="183" t="s">
        <v>1421</v>
      </c>
      <c r="H643" s="183" t="s">
        <v>222</v>
      </c>
      <c r="I643" s="183" t="s">
        <v>1384</v>
      </c>
      <c r="J643" s="179" t="s">
        <v>1377</v>
      </c>
      <c r="K643" s="149"/>
      <c r="L643" s="90">
        <v>2500</v>
      </c>
      <c r="M643" s="149"/>
      <c r="N643" s="149"/>
      <c r="O643" s="108"/>
      <c r="P643" s="149"/>
      <c r="Q643" s="149"/>
      <c r="R643" s="108">
        <v>250</v>
      </c>
      <c r="S643" s="195">
        <f t="shared" si="39"/>
        <v>2250</v>
      </c>
      <c r="T643" s="108"/>
    </row>
    <row r="644" spans="1:20" s="12" customFormat="1" ht="24.75" customHeight="1" x14ac:dyDescent="0.25">
      <c r="A644" s="188"/>
      <c r="B644" s="149" t="s">
        <v>62</v>
      </c>
      <c r="C644" s="108"/>
      <c r="D644" s="149"/>
      <c r="E644" s="149"/>
      <c r="F644" s="149"/>
      <c r="G644" s="183" t="s">
        <v>731</v>
      </c>
      <c r="H644" s="183" t="s">
        <v>727</v>
      </c>
      <c r="I644" s="183" t="s">
        <v>700</v>
      </c>
      <c r="J644" s="179" t="s">
        <v>1377</v>
      </c>
      <c r="K644" s="149"/>
      <c r="L644" s="90">
        <v>2500</v>
      </c>
      <c r="M644" s="149"/>
      <c r="N644" s="149"/>
      <c r="O644" s="108">
        <v>500</v>
      </c>
      <c r="P644" s="149"/>
      <c r="Q644" s="149"/>
      <c r="R644" s="108">
        <v>250</v>
      </c>
      <c r="S644" s="195">
        <f t="shared" si="39"/>
        <v>1750</v>
      </c>
      <c r="T644" s="108"/>
    </row>
    <row r="645" spans="1:20" s="12" customFormat="1" ht="24.75" customHeight="1" x14ac:dyDescent="0.25">
      <c r="A645" s="188"/>
      <c r="B645" s="149" t="s">
        <v>62</v>
      </c>
      <c r="C645" s="108"/>
      <c r="D645" s="149"/>
      <c r="E645" s="149"/>
      <c r="F645" s="149"/>
      <c r="G645" s="183" t="s">
        <v>1134</v>
      </c>
      <c r="H645" s="183" t="s">
        <v>728</v>
      </c>
      <c r="I645" s="183" t="s">
        <v>1331</v>
      </c>
      <c r="J645" s="179" t="s">
        <v>1377</v>
      </c>
      <c r="K645" s="149"/>
      <c r="L645" s="90">
        <v>2500</v>
      </c>
      <c r="M645" s="149"/>
      <c r="N645" s="149"/>
      <c r="O645" s="108">
        <v>500</v>
      </c>
      <c r="P645" s="149"/>
      <c r="Q645" s="149"/>
      <c r="R645" s="108">
        <v>250</v>
      </c>
      <c r="S645" s="195">
        <f t="shared" si="39"/>
        <v>1750</v>
      </c>
      <c r="T645" s="108"/>
    </row>
    <row r="646" spans="1:20" s="12" customFormat="1" ht="24.75" customHeight="1" x14ac:dyDescent="0.25">
      <c r="A646" s="188"/>
      <c r="B646" s="149" t="s">
        <v>62</v>
      </c>
      <c r="C646" s="108"/>
      <c r="D646" s="149"/>
      <c r="E646" s="149"/>
      <c r="F646" s="149"/>
      <c r="G646" s="183" t="s">
        <v>1332</v>
      </c>
      <c r="H646" s="183" t="s">
        <v>729</v>
      </c>
      <c r="I646" s="183" t="s">
        <v>1328</v>
      </c>
      <c r="J646" s="179" t="s">
        <v>1377</v>
      </c>
      <c r="K646" s="149"/>
      <c r="L646" s="90">
        <v>2500</v>
      </c>
      <c r="M646" s="149"/>
      <c r="N646" s="149"/>
      <c r="O646" s="108">
        <v>500</v>
      </c>
      <c r="P646" s="149"/>
      <c r="Q646" s="149"/>
      <c r="R646" s="108">
        <v>250</v>
      </c>
      <c r="S646" s="195">
        <f t="shared" si="39"/>
        <v>1750</v>
      </c>
      <c r="T646" s="108"/>
    </row>
    <row r="647" spans="1:20" s="12" customFormat="1" ht="24.75" customHeight="1" x14ac:dyDescent="0.25">
      <c r="A647" s="188"/>
      <c r="B647" s="149" t="s">
        <v>62</v>
      </c>
      <c r="C647" s="108"/>
      <c r="D647" s="149"/>
      <c r="E647" s="149"/>
      <c r="F647" s="149"/>
      <c r="G647" s="183" t="s">
        <v>1782</v>
      </c>
      <c r="H647" s="183" t="s">
        <v>730</v>
      </c>
      <c r="I647" s="183" t="s">
        <v>1783</v>
      </c>
      <c r="J647" s="179" t="s">
        <v>634</v>
      </c>
      <c r="K647" s="149"/>
      <c r="L647" s="90">
        <v>250</v>
      </c>
      <c r="M647" s="149"/>
      <c r="N647" s="149"/>
      <c r="O647" s="108"/>
      <c r="P647" s="149"/>
      <c r="Q647" s="149"/>
      <c r="R647" s="90">
        <f>+L647</f>
        <v>250</v>
      </c>
      <c r="S647" s="108"/>
      <c r="T647" s="108"/>
    </row>
    <row r="648" spans="1:20" s="12" customFormat="1" ht="24.75" customHeight="1" x14ac:dyDescent="0.25">
      <c r="A648" s="188"/>
      <c r="B648" s="149" t="s">
        <v>62</v>
      </c>
      <c r="C648" s="108"/>
      <c r="D648" s="149"/>
      <c r="E648" s="149"/>
      <c r="F648" s="149"/>
      <c r="G648" s="183" t="s">
        <v>1333</v>
      </c>
      <c r="H648" s="183" t="s">
        <v>730</v>
      </c>
      <c r="I648" s="183" t="s">
        <v>1327</v>
      </c>
      <c r="J648" s="179" t="s">
        <v>1377</v>
      </c>
      <c r="K648" s="149"/>
      <c r="L648" s="90">
        <v>2500</v>
      </c>
      <c r="M648" s="149"/>
      <c r="N648" s="149"/>
      <c r="O648" s="108">
        <v>500</v>
      </c>
      <c r="P648" s="149"/>
      <c r="Q648" s="149"/>
      <c r="R648" s="108">
        <v>250</v>
      </c>
      <c r="S648" s="90">
        <f>+L648-O648-R648</f>
        <v>1750</v>
      </c>
      <c r="T648" s="108"/>
    </row>
    <row r="649" spans="1:20" s="12" customFormat="1" ht="43.5" customHeight="1" x14ac:dyDescent="0.25">
      <c r="A649" s="188" t="s">
        <v>40</v>
      </c>
      <c r="B649" s="149" t="s">
        <v>62</v>
      </c>
      <c r="C649" s="108"/>
      <c r="D649" s="149"/>
      <c r="E649" s="149"/>
      <c r="F649" s="149"/>
      <c r="G649" s="179" t="s">
        <v>348</v>
      </c>
      <c r="H649" s="125" t="s">
        <v>377</v>
      </c>
      <c r="I649" s="191" t="s">
        <v>656</v>
      </c>
      <c r="J649" s="179" t="s">
        <v>1379</v>
      </c>
      <c r="K649" s="149"/>
      <c r="L649" s="108">
        <v>10000</v>
      </c>
      <c r="M649" s="149"/>
      <c r="N649" s="149"/>
      <c r="O649" s="108">
        <v>1500</v>
      </c>
      <c r="P649" s="149"/>
      <c r="Q649" s="149"/>
      <c r="R649" s="108">
        <v>250</v>
      </c>
      <c r="S649" s="108">
        <f>+L649-O649-R649</f>
        <v>8250</v>
      </c>
      <c r="T649" s="108"/>
    </row>
    <row r="650" spans="1:20" s="12" customFormat="1" ht="24.75" customHeight="1" x14ac:dyDescent="0.25">
      <c r="C650" s="319"/>
      <c r="F650" s="184"/>
      <c r="G650" s="12" t="s">
        <v>2782</v>
      </c>
      <c r="H650" s="12" t="s">
        <v>378</v>
      </c>
      <c r="I650" s="12" t="s">
        <v>1585</v>
      </c>
      <c r="J650" s="126" t="s">
        <v>1377</v>
      </c>
      <c r="L650" s="106">
        <v>417</v>
      </c>
      <c r="O650" s="127"/>
      <c r="R650" s="127">
        <v>200</v>
      </c>
      <c r="S650" s="106">
        <f>+L650-R650</f>
        <v>217</v>
      </c>
      <c r="T650" s="127"/>
    </row>
    <row r="651" spans="1:20" s="149" customFormat="1" ht="42.75" customHeight="1" x14ac:dyDescent="0.25">
      <c r="A651" s="12"/>
      <c r="B651" s="12"/>
      <c r="C651" s="319"/>
      <c r="D651" s="12"/>
      <c r="E651" s="12"/>
      <c r="F651" s="184"/>
      <c r="G651" s="12" t="s">
        <v>346</v>
      </c>
      <c r="H651" s="12" t="s">
        <v>1173</v>
      </c>
      <c r="I651" s="12" t="s">
        <v>1738</v>
      </c>
      <c r="J651" s="126" t="s">
        <v>1377</v>
      </c>
      <c r="K651" s="12"/>
      <c r="L651" s="106">
        <v>2000</v>
      </c>
      <c r="M651" s="12"/>
      <c r="N651" s="12"/>
      <c r="O651" s="127"/>
      <c r="P651" s="12"/>
      <c r="Q651" s="12"/>
      <c r="R651" s="127">
        <v>200</v>
      </c>
      <c r="S651" s="106">
        <f>+L651-R651</f>
        <v>1800</v>
      </c>
      <c r="T651" s="127"/>
    </row>
    <row r="652" spans="1:20" s="149" customFormat="1" ht="16.5" customHeight="1" x14ac:dyDescent="0.25">
      <c r="A652" s="12"/>
      <c r="B652" s="12"/>
      <c r="C652" s="319"/>
      <c r="D652" s="12"/>
      <c r="E652" s="12"/>
      <c r="F652" s="339"/>
      <c r="G652" s="12" t="s">
        <v>2783</v>
      </c>
      <c r="H652" s="12" t="s">
        <v>119</v>
      </c>
      <c r="I652" s="12" t="s">
        <v>1585</v>
      </c>
      <c r="J652" s="126" t="s">
        <v>1377</v>
      </c>
      <c r="K652" s="12"/>
      <c r="L652" s="106">
        <v>417</v>
      </c>
      <c r="M652" s="12"/>
      <c r="N652" s="12"/>
      <c r="O652" s="127"/>
      <c r="P652" s="12"/>
      <c r="Q652" s="12"/>
      <c r="R652" s="127">
        <v>200</v>
      </c>
      <c r="S652" s="106">
        <f>+L652-R652</f>
        <v>217</v>
      </c>
      <c r="T652" s="127"/>
    </row>
    <row r="653" spans="1:20" s="149" customFormat="1" ht="16.5" customHeight="1" x14ac:dyDescent="0.25">
      <c r="A653" s="188" t="s">
        <v>40</v>
      </c>
      <c r="C653" s="108"/>
      <c r="G653" s="179" t="s">
        <v>964</v>
      </c>
      <c r="H653" s="125" t="s">
        <v>119</v>
      </c>
      <c r="I653" s="191" t="s">
        <v>657</v>
      </c>
      <c r="J653" s="179" t="s">
        <v>1379</v>
      </c>
      <c r="L653" s="90">
        <v>2000</v>
      </c>
      <c r="O653" s="108"/>
      <c r="R653" s="108">
        <v>150</v>
      </c>
      <c r="S653" s="108">
        <f>L653-R653</f>
        <v>1850</v>
      </c>
      <c r="T653" s="108"/>
    </row>
    <row r="654" spans="1:20" s="149" customFormat="1" ht="16.5" customHeight="1" x14ac:dyDescent="0.25">
      <c r="A654" s="188"/>
      <c r="C654" s="108"/>
      <c r="G654" s="183" t="s">
        <v>2066</v>
      </c>
      <c r="H654" s="183" t="s">
        <v>378</v>
      </c>
      <c r="I654" s="183" t="s">
        <v>2067</v>
      </c>
      <c r="J654" s="179" t="s">
        <v>1377</v>
      </c>
      <c r="L654" s="90">
        <v>1065</v>
      </c>
      <c r="O654" s="108"/>
      <c r="R654" s="108">
        <v>150</v>
      </c>
      <c r="S654" s="90">
        <f>L654-R654</f>
        <v>915</v>
      </c>
      <c r="T654" s="108"/>
    </row>
    <row r="655" spans="1:20" s="149" customFormat="1" ht="16.5" customHeight="1" x14ac:dyDescent="0.25">
      <c r="A655" s="188"/>
      <c r="C655" s="108"/>
      <c r="G655" s="183" t="s">
        <v>751</v>
      </c>
      <c r="H655" s="183" t="s">
        <v>749</v>
      </c>
      <c r="I655" s="183" t="s">
        <v>677</v>
      </c>
      <c r="J655" s="179" t="s">
        <v>1377</v>
      </c>
      <c r="L655" s="90">
        <v>350</v>
      </c>
      <c r="O655" s="108"/>
      <c r="R655" s="90">
        <v>150</v>
      </c>
      <c r="S655" s="108"/>
      <c r="T655" s="108"/>
    </row>
    <row r="656" spans="1:20" s="12" customFormat="1" ht="24.75" customHeight="1" x14ac:dyDescent="0.25">
      <c r="A656" s="188"/>
      <c r="B656" s="149"/>
      <c r="C656" s="108"/>
      <c r="D656" s="149"/>
      <c r="E656" s="149"/>
      <c r="F656" s="149"/>
      <c r="G656" s="183" t="s">
        <v>752</v>
      </c>
      <c r="H656" s="183" t="s">
        <v>378</v>
      </c>
      <c r="I656" s="183" t="s">
        <v>789</v>
      </c>
      <c r="J656" s="179" t="s">
        <v>1377</v>
      </c>
      <c r="K656" s="149"/>
      <c r="L656" s="90">
        <v>2000</v>
      </c>
      <c r="M656" s="149"/>
      <c r="N656" s="149"/>
      <c r="O656" s="108"/>
      <c r="P656" s="149"/>
      <c r="Q656" s="149"/>
      <c r="R656" s="108">
        <v>150</v>
      </c>
      <c r="S656" s="90">
        <f>L656-R656</f>
        <v>1850</v>
      </c>
      <c r="T656" s="108"/>
    </row>
    <row r="657" spans="1:20" s="12" customFormat="1" ht="24.75" customHeight="1" x14ac:dyDescent="0.25">
      <c r="A657" s="188"/>
      <c r="B657" s="149"/>
      <c r="C657" s="108"/>
      <c r="D657" s="149"/>
      <c r="E657" s="149"/>
      <c r="F657" s="149"/>
      <c r="G657" s="183" t="s">
        <v>753</v>
      </c>
      <c r="H657" s="183" t="s">
        <v>378</v>
      </c>
      <c r="I657" s="183" t="s">
        <v>668</v>
      </c>
      <c r="J657" s="179" t="s">
        <v>1377</v>
      </c>
      <c r="K657" s="149"/>
      <c r="L657" s="90">
        <v>902</v>
      </c>
      <c r="M657" s="149"/>
      <c r="N657" s="149"/>
      <c r="O657" s="108"/>
      <c r="P657" s="149"/>
      <c r="Q657" s="149"/>
      <c r="R657" s="90">
        <v>150</v>
      </c>
      <c r="S657" s="90"/>
      <c r="T657" s="108"/>
    </row>
    <row r="658" spans="1:20" s="12" customFormat="1" ht="24.75" customHeight="1" x14ac:dyDescent="0.25">
      <c r="A658" s="188"/>
      <c r="B658" s="149"/>
      <c r="C658" s="108"/>
      <c r="D658" s="149"/>
      <c r="E658" s="149"/>
      <c r="F658" s="149"/>
      <c r="G658" s="183" t="s">
        <v>2068</v>
      </c>
      <c r="H658" s="183" t="s">
        <v>378</v>
      </c>
      <c r="I658" s="183" t="s">
        <v>2069</v>
      </c>
      <c r="J658" s="179" t="s">
        <v>1377</v>
      </c>
      <c r="K658" s="149"/>
      <c r="L658" s="90">
        <v>1060</v>
      </c>
      <c r="M658" s="149"/>
      <c r="N658" s="149"/>
      <c r="O658" s="108"/>
      <c r="P658" s="149"/>
      <c r="Q658" s="149"/>
      <c r="R658" s="90">
        <v>150</v>
      </c>
      <c r="S658" s="90"/>
      <c r="T658" s="108"/>
    </row>
    <row r="659" spans="1:20" s="12" customFormat="1" ht="24.75" customHeight="1" x14ac:dyDescent="0.25">
      <c r="A659" s="188"/>
      <c r="B659" s="149"/>
      <c r="C659" s="108"/>
      <c r="D659" s="149"/>
      <c r="E659" s="149"/>
      <c r="F659" s="149"/>
      <c r="G659" s="183" t="s">
        <v>754</v>
      </c>
      <c r="H659" s="183" t="s">
        <v>378</v>
      </c>
      <c r="I659" s="183" t="s">
        <v>668</v>
      </c>
      <c r="J659" s="179" t="s">
        <v>1377</v>
      </c>
      <c r="K659" s="149"/>
      <c r="L659" s="90">
        <v>902</v>
      </c>
      <c r="M659" s="149"/>
      <c r="N659" s="149"/>
      <c r="O659" s="108"/>
      <c r="P659" s="149"/>
      <c r="Q659" s="149"/>
      <c r="R659" s="90">
        <v>150</v>
      </c>
      <c r="S659" s="90"/>
      <c r="T659" s="108"/>
    </row>
    <row r="660" spans="1:20" s="12" customFormat="1" ht="24.75" customHeight="1" x14ac:dyDescent="0.25">
      <c r="A660" s="188"/>
      <c r="B660" s="149"/>
      <c r="C660" s="108"/>
      <c r="D660" s="149"/>
      <c r="E660" s="149"/>
      <c r="F660" s="149"/>
      <c r="G660" s="183" t="s">
        <v>2070</v>
      </c>
      <c r="H660" s="183" t="s">
        <v>750</v>
      </c>
      <c r="I660" s="183" t="s">
        <v>1790</v>
      </c>
      <c r="J660" s="179" t="s">
        <v>1377</v>
      </c>
      <c r="K660" s="149"/>
      <c r="L660" s="90">
        <v>868</v>
      </c>
      <c r="M660" s="149"/>
      <c r="N660" s="149"/>
      <c r="O660" s="108"/>
      <c r="P660" s="149"/>
      <c r="Q660" s="149"/>
      <c r="R660" s="90">
        <v>150</v>
      </c>
      <c r="S660" s="108"/>
      <c r="T660" s="108"/>
    </row>
    <row r="661" spans="1:20" s="12" customFormat="1" ht="24.75" customHeight="1" x14ac:dyDescent="0.25">
      <c r="A661" s="188"/>
      <c r="B661" s="149"/>
      <c r="C661" s="108"/>
      <c r="D661" s="149"/>
      <c r="E661" s="149"/>
      <c r="F661" s="149"/>
      <c r="G661" s="183" t="s">
        <v>2071</v>
      </c>
      <c r="H661" s="183" t="s">
        <v>750</v>
      </c>
      <c r="I661" s="183" t="s">
        <v>2072</v>
      </c>
      <c r="J661" s="179" t="s">
        <v>1377</v>
      </c>
      <c r="K661" s="149"/>
      <c r="L661" s="90">
        <v>1723</v>
      </c>
      <c r="M661" s="149"/>
      <c r="N661" s="149"/>
      <c r="O661" s="108"/>
      <c r="P661" s="149"/>
      <c r="Q661" s="149"/>
      <c r="R661" s="90">
        <v>150</v>
      </c>
      <c r="S661" s="90">
        <f>L661-R661</f>
        <v>1573</v>
      </c>
      <c r="T661" s="108"/>
    </row>
    <row r="662" spans="1:20" s="12" customFormat="1" ht="24.75" customHeight="1" x14ac:dyDescent="0.25">
      <c r="A662" s="188"/>
      <c r="B662" s="149"/>
      <c r="C662" s="108"/>
      <c r="D662" s="149"/>
      <c r="E662" s="149"/>
      <c r="F662" s="149"/>
      <c r="G662" s="183" t="s">
        <v>2618</v>
      </c>
      <c r="H662" s="183" t="s">
        <v>63</v>
      </c>
      <c r="I662" s="183" t="s">
        <v>2619</v>
      </c>
      <c r="J662" s="179" t="s">
        <v>1377</v>
      </c>
      <c r="K662" s="149"/>
      <c r="L662" s="90">
        <v>1888</v>
      </c>
      <c r="M662" s="149"/>
      <c r="N662" s="149"/>
      <c r="O662" s="108"/>
      <c r="P662" s="149"/>
      <c r="Q662" s="149"/>
      <c r="R662" s="90">
        <v>150</v>
      </c>
      <c r="S662" s="90"/>
      <c r="T662" s="108"/>
    </row>
    <row r="663" spans="1:20" s="12" customFormat="1" ht="24.75" customHeight="1" x14ac:dyDescent="0.25">
      <c r="A663" s="188"/>
      <c r="B663" s="149"/>
      <c r="C663" s="108"/>
      <c r="D663" s="149"/>
      <c r="E663" s="149"/>
      <c r="F663" s="149"/>
      <c r="G663" s="343" t="s">
        <v>1388</v>
      </c>
      <c r="H663" s="183" t="s">
        <v>378</v>
      </c>
      <c r="I663" s="183" t="s">
        <v>2073</v>
      </c>
      <c r="J663" s="179" t="s">
        <v>1377</v>
      </c>
      <c r="K663" s="149"/>
      <c r="L663" s="90">
        <v>3000</v>
      </c>
      <c r="M663" s="149"/>
      <c r="N663" s="149"/>
      <c r="O663" s="108"/>
      <c r="P663" s="149"/>
      <c r="Q663" s="149"/>
      <c r="R663" s="108">
        <v>200</v>
      </c>
      <c r="S663" s="90">
        <f>+L663-O663-R663</f>
        <v>2800</v>
      </c>
      <c r="T663" s="108"/>
    </row>
    <row r="664" spans="1:20" s="12" customFormat="1" ht="24.75" customHeight="1" x14ac:dyDescent="0.25">
      <c r="A664" s="188" t="s">
        <v>40</v>
      </c>
      <c r="B664" s="179" t="s">
        <v>48</v>
      </c>
      <c r="C664" s="108"/>
      <c r="D664" s="179"/>
      <c r="E664" s="179"/>
      <c r="F664" s="179"/>
      <c r="G664" s="274" t="s">
        <v>385</v>
      </c>
      <c r="H664" s="179" t="s">
        <v>379</v>
      </c>
      <c r="I664" s="275" t="s">
        <v>2074</v>
      </c>
      <c r="J664" s="192" t="s">
        <v>2075</v>
      </c>
      <c r="K664" s="274"/>
      <c r="L664" s="346">
        <v>3000</v>
      </c>
      <c r="M664" s="90"/>
      <c r="N664" s="90"/>
      <c r="O664" s="90">
        <v>2000</v>
      </c>
      <c r="P664" s="90"/>
      <c r="Q664" s="90"/>
      <c r="R664" s="195">
        <v>200</v>
      </c>
      <c r="S664" s="90">
        <f>L664-O664-R664</f>
        <v>800</v>
      </c>
      <c r="T664" s="90"/>
    </row>
    <row r="665" spans="1:20" s="12" customFormat="1" ht="24.75" customHeight="1" x14ac:dyDescent="0.25">
      <c r="A665" s="188" t="s">
        <v>40</v>
      </c>
      <c r="B665" s="149" t="s">
        <v>48</v>
      </c>
      <c r="C665" s="108"/>
      <c r="D665" s="149"/>
      <c r="E665" s="149"/>
      <c r="F665" s="149"/>
      <c r="G665" s="179" t="s">
        <v>969</v>
      </c>
      <c r="H665" s="149" t="s">
        <v>322</v>
      </c>
      <c r="I665" s="191" t="s">
        <v>605</v>
      </c>
      <c r="J665" s="179" t="s">
        <v>1380</v>
      </c>
      <c r="K665" s="149"/>
      <c r="L665" s="346">
        <v>3000</v>
      </c>
      <c r="M665" s="193"/>
      <c r="N665" s="193"/>
      <c r="O665" s="90">
        <v>2000</v>
      </c>
      <c r="P665" s="149"/>
      <c r="Q665" s="149"/>
      <c r="R665" s="90">
        <v>200</v>
      </c>
      <c r="S665" s="90">
        <f>L665-O665-R665</f>
        <v>800</v>
      </c>
      <c r="T665" s="90"/>
    </row>
    <row r="666" spans="1:20" s="149" customFormat="1" ht="30" customHeight="1" x14ac:dyDescent="0.25">
      <c r="A666" s="149" t="s">
        <v>40</v>
      </c>
      <c r="B666" s="149" t="s">
        <v>48</v>
      </c>
      <c r="C666" s="108"/>
      <c r="G666" s="125" t="s">
        <v>2938</v>
      </c>
      <c r="H666" s="149" t="s">
        <v>379</v>
      </c>
      <c r="I666" s="149" t="s">
        <v>1384</v>
      </c>
      <c r="J666" s="179" t="s">
        <v>1378</v>
      </c>
      <c r="L666" s="346">
        <v>3000</v>
      </c>
      <c r="O666" s="90">
        <v>2000</v>
      </c>
      <c r="R666" s="90">
        <v>200</v>
      </c>
      <c r="S666" s="90">
        <f>L666-O666-R666</f>
        <v>800</v>
      </c>
      <c r="T666" s="90"/>
    </row>
    <row r="667" spans="1:20" s="149" customFormat="1" ht="16.5" customHeight="1" x14ac:dyDescent="0.25">
      <c r="A667" s="188" t="s">
        <v>40</v>
      </c>
      <c r="B667" s="149" t="s">
        <v>48</v>
      </c>
      <c r="C667" s="108"/>
      <c r="G667" s="179" t="s">
        <v>380</v>
      </c>
      <c r="H667" s="125" t="s">
        <v>335</v>
      </c>
      <c r="I667" s="191" t="s">
        <v>352</v>
      </c>
      <c r="J667" s="179" t="s">
        <v>649</v>
      </c>
      <c r="L667" s="108">
        <v>350</v>
      </c>
      <c r="O667" s="108">
        <v>348</v>
      </c>
      <c r="R667" s="90">
        <f>+L667-O667</f>
        <v>2</v>
      </c>
      <c r="T667" s="108"/>
    </row>
    <row r="668" spans="1:20" s="149" customFormat="1" ht="30.75" customHeight="1" x14ac:dyDescent="0.25">
      <c r="A668" s="188" t="s">
        <v>40</v>
      </c>
      <c r="B668" s="149" t="s">
        <v>48</v>
      </c>
      <c r="C668" s="108"/>
      <c r="G668" s="179" t="s">
        <v>360</v>
      </c>
      <c r="H668" s="125" t="s">
        <v>381</v>
      </c>
      <c r="I668" s="191" t="s">
        <v>350</v>
      </c>
      <c r="J668" s="179" t="s">
        <v>649</v>
      </c>
      <c r="L668" s="108">
        <v>850</v>
      </c>
      <c r="O668" s="108">
        <v>550</v>
      </c>
      <c r="R668" s="108">
        <v>300</v>
      </c>
      <c r="S668" s="108"/>
      <c r="T668" s="108"/>
    </row>
    <row r="669" spans="1:20" s="149" customFormat="1" ht="16.5" customHeight="1" x14ac:dyDescent="0.25">
      <c r="A669" s="188" t="s">
        <v>40</v>
      </c>
      <c r="B669" s="149" t="s">
        <v>48</v>
      </c>
      <c r="C669" s="108"/>
      <c r="G669" s="179" t="s">
        <v>382</v>
      </c>
      <c r="H669" s="125" t="s">
        <v>322</v>
      </c>
      <c r="I669" s="191" t="s">
        <v>347</v>
      </c>
      <c r="J669" s="179" t="s">
        <v>649</v>
      </c>
      <c r="L669" s="108">
        <v>350</v>
      </c>
      <c r="O669" s="108">
        <v>348</v>
      </c>
      <c r="R669" s="108">
        <f>+L669-O669</f>
        <v>2</v>
      </c>
      <c r="T669" s="108"/>
    </row>
    <row r="670" spans="1:20" s="149" customFormat="1" ht="16.5" customHeight="1" x14ac:dyDescent="0.25">
      <c r="A670" s="188" t="s">
        <v>40</v>
      </c>
      <c r="B670" s="149" t="s">
        <v>48</v>
      </c>
      <c r="C670" s="108"/>
      <c r="G670" s="179" t="s">
        <v>383</v>
      </c>
      <c r="H670" s="125" t="s">
        <v>322</v>
      </c>
      <c r="I670" s="191" t="s">
        <v>347</v>
      </c>
      <c r="J670" s="179" t="s">
        <v>649</v>
      </c>
      <c r="L670" s="108">
        <v>350</v>
      </c>
      <c r="O670" s="108">
        <v>348</v>
      </c>
      <c r="R670" s="108">
        <f>L670-O670</f>
        <v>2</v>
      </c>
      <c r="T670" s="108"/>
    </row>
    <row r="671" spans="1:20" s="12" customFormat="1" ht="25.5" customHeight="1" x14ac:dyDescent="0.25">
      <c r="A671" s="188" t="s">
        <v>40</v>
      </c>
      <c r="B671" s="149" t="s">
        <v>48</v>
      </c>
      <c r="C671" s="108"/>
      <c r="D671" s="149"/>
      <c r="E671" s="149"/>
      <c r="F671" s="149"/>
      <c r="G671" s="179" t="s">
        <v>960</v>
      </c>
      <c r="H671" s="125" t="s">
        <v>379</v>
      </c>
      <c r="I671" s="191" t="s">
        <v>930</v>
      </c>
      <c r="J671" s="179" t="s">
        <v>649</v>
      </c>
      <c r="K671" s="149"/>
      <c r="L671" s="108">
        <v>227</v>
      </c>
      <c r="M671" s="149"/>
      <c r="N671" s="149"/>
      <c r="O671" s="108">
        <v>50</v>
      </c>
      <c r="P671" s="149"/>
      <c r="Q671" s="149"/>
      <c r="R671" s="108">
        <f>+L671-O671</f>
        <v>177</v>
      </c>
      <c r="S671" s="149"/>
      <c r="T671" s="108"/>
    </row>
    <row r="672" spans="1:20" s="149" customFormat="1" ht="25.5" customHeight="1" x14ac:dyDescent="0.25">
      <c r="A672" s="188" t="s">
        <v>40</v>
      </c>
      <c r="B672" s="149" t="s">
        <v>48</v>
      </c>
      <c r="C672" s="108"/>
      <c r="G672" s="179" t="s">
        <v>384</v>
      </c>
      <c r="H672" s="125" t="s">
        <v>381</v>
      </c>
      <c r="I672" s="191" t="s">
        <v>347</v>
      </c>
      <c r="J672" s="179" t="s">
        <v>649</v>
      </c>
      <c r="L672" s="108">
        <v>350</v>
      </c>
      <c r="O672" s="108">
        <v>348</v>
      </c>
      <c r="R672" s="108">
        <f>L672-O672</f>
        <v>2</v>
      </c>
      <c r="T672" s="108"/>
    </row>
    <row r="673" spans="1:20" s="149" customFormat="1" ht="19.5" customHeight="1" x14ac:dyDescent="0.25">
      <c r="A673" s="188" t="s">
        <v>40</v>
      </c>
      <c r="B673" s="108" t="s">
        <v>48</v>
      </c>
      <c r="C673" s="108"/>
      <c r="D673" s="108"/>
      <c r="E673" s="108"/>
      <c r="F673" s="108"/>
      <c r="G673" s="125" t="s">
        <v>2488</v>
      </c>
      <c r="H673" s="125" t="s">
        <v>379</v>
      </c>
      <c r="I673" s="149" t="s">
        <v>1384</v>
      </c>
      <c r="J673" s="179" t="s">
        <v>1376</v>
      </c>
      <c r="L673" s="108">
        <v>3000</v>
      </c>
      <c r="O673" s="108">
        <v>2000</v>
      </c>
      <c r="R673" s="108">
        <v>250</v>
      </c>
      <c r="S673" s="108">
        <f>L673-O673-R673</f>
        <v>750</v>
      </c>
      <c r="T673" s="108"/>
    </row>
    <row r="674" spans="1:20" s="149" customFormat="1" ht="12.75" customHeight="1" x14ac:dyDescent="0.25">
      <c r="A674" s="188"/>
      <c r="B674" s="108"/>
      <c r="C674" s="108"/>
      <c r="D674" s="108"/>
      <c r="E674" s="108"/>
      <c r="F674" s="108"/>
      <c r="G674" s="274" t="s">
        <v>517</v>
      </c>
      <c r="H674" s="125" t="s">
        <v>379</v>
      </c>
      <c r="I674" s="149" t="s">
        <v>2937</v>
      </c>
      <c r="J674" s="179" t="s">
        <v>1377</v>
      </c>
      <c r="L674" s="108">
        <v>3750</v>
      </c>
      <c r="O674" s="108"/>
      <c r="R674" s="108">
        <v>250</v>
      </c>
      <c r="S674" s="108">
        <f>+L674-O674-R674</f>
        <v>3500</v>
      </c>
      <c r="T674" s="108"/>
    </row>
    <row r="675" spans="1:20" s="149" customFormat="1" ht="20.25" customHeight="1" x14ac:dyDescent="0.25">
      <c r="A675" s="188"/>
      <c r="B675" s="149" t="s">
        <v>48</v>
      </c>
      <c r="C675" s="108"/>
      <c r="G675" s="183" t="s">
        <v>1052</v>
      </c>
      <c r="H675" s="183" t="s">
        <v>381</v>
      </c>
      <c r="I675" s="183" t="s">
        <v>1337</v>
      </c>
      <c r="J675" s="179" t="s">
        <v>1377</v>
      </c>
      <c r="L675" s="90">
        <v>2500</v>
      </c>
      <c r="O675" s="108">
        <v>1000</v>
      </c>
      <c r="R675" s="108">
        <v>250</v>
      </c>
      <c r="S675" s="90">
        <f>+L675-O675-R675</f>
        <v>1250</v>
      </c>
      <c r="T675" s="108"/>
    </row>
    <row r="676" spans="1:20" s="149" customFormat="1" ht="16.5" customHeight="1" x14ac:dyDescent="0.25">
      <c r="A676" s="188"/>
      <c r="B676" s="149" t="s">
        <v>48</v>
      </c>
      <c r="C676" s="108"/>
      <c r="G676" s="183" t="s">
        <v>517</v>
      </c>
      <c r="H676" s="183" t="s">
        <v>1621</v>
      </c>
      <c r="I676" s="183" t="s">
        <v>1622</v>
      </c>
      <c r="J676" s="126" t="s">
        <v>1494</v>
      </c>
      <c r="K676" s="183"/>
      <c r="L676" s="184">
        <v>2500</v>
      </c>
      <c r="M676" s="183"/>
      <c r="N676" s="183"/>
      <c r="O676" s="183"/>
      <c r="P676" s="183"/>
      <c r="Q676" s="183"/>
      <c r="R676" s="184">
        <v>150</v>
      </c>
      <c r="S676" s="184">
        <f>+L676-R676</f>
        <v>2350</v>
      </c>
      <c r="T676" s="108"/>
    </row>
    <row r="677" spans="1:20" s="12" customFormat="1" ht="24" customHeight="1" x14ac:dyDescent="0.25">
      <c r="A677" s="188" t="s">
        <v>40</v>
      </c>
      <c r="B677" s="149"/>
      <c r="C677" s="108"/>
      <c r="D677" s="149"/>
      <c r="E677" s="149"/>
      <c r="F677" s="149"/>
      <c r="G677" s="179" t="s">
        <v>1692</v>
      </c>
      <c r="H677" s="125" t="s">
        <v>379</v>
      </c>
      <c r="I677" s="191" t="s">
        <v>1429</v>
      </c>
      <c r="J677" s="179" t="s">
        <v>1379</v>
      </c>
      <c r="K677" s="149"/>
      <c r="L677" s="108">
        <v>1225</v>
      </c>
      <c r="M677" s="149"/>
      <c r="N677" s="149"/>
      <c r="O677" s="108"/>
      <c r="P677" s="149"/>
      <c r="Q677" s="149"/>
      <c r="R677" s="108">
        <v>225</v>
      </c>
      <c r="S677" s="90">
        <f>+L677-R677</f>
        <v>1000</v>
      </c>
      <c r="T677" s="108"/>
    </row>
    <row r="678" spans="1:20" s="12" customFormat="1" ht="24" customHeight="1" x14ac:dyDescent="0.25">
      <c r="A678" s="188"/>
      <c r="B678" s="149" t="s">
        <v>48</v>
      </c>
      <c r="C678" s="108"/>
      <c r="D678" s="149"/>
      <c r="E678" s="149"/>
      <c r="F678" s="149"/>
      <c r="G678" s="196" t="s">
        <v>1431</v>
      </c>
      <c r="H678" s="196" t="s">
        <v>647</v>
      </c>
      <c r="I678" s="196" t="s">
        <v>1384</v>
      </c>
      <c r="J678" s="179" t="s">
        <v>1377</v>
      </c>
      <c r="K678" s="149"/>
      <c r="L678" s="90">
        <v>2922</v>
      </c>
      <c r="M678" s="149"/>
      <c r="N678" s="149"/>
      <c r="O678" s="108">
        <v>2000</v>
      </c>
      <c r="P678" s="149"/>
      <c r="Q678" s="149"/>
      <c r="R678" s="108">
        <v>150</v>
      </c>
      <c r="S678" s="108">
        <f>+L678-O678-R678</f>
        <v>772</v>
      </c>
      <c r="T678" s="108"/>
    </row>
    <row r="679" spans="1:20" s="12" customFormat="1" ht="24.75" customHeight="1" x14ac:dyDescent="0.25">
      <c r="A679" s="188"/>
      <c r="B679" s="149" t="s">
        <v>48</v>
      </c>
      <c r="C679" s="108"/>
      <c r="D679" s="149"/>
      <c r="E679" s="149"/>
      <c r="F679" s="149"/>
      <c r="G679" s="183" t="s">
        <v>360</v>
      </c>
      <c r="H679" s="183" t="s">
        <v>745</v>
      </c>
      <c r="I679" s="183" t="s">
        <v>1769</v>
      </c>
      <c r="J679" s="179" t="s">
        <v>634</v>
      </c>
      <c r="K679" s="149"/>
      <c r="L679" s="90">
        <v>550</v>
      </c>
      <c r="M679" s="149"/>
      <c r="N679" s="149"/>
      <c r="O679" s="108">
        <v>350</v>
      </c>
      <c r="P679" s="149"/>
      <c r="Q679" s="149"/>
      <c r="R679" s="90">
        <f>L679-O679</f>
        <v>200</v>
      </c>
      <c r="S679" s="108"/>
      <c r="T679" s="108"/>
    </row>
    <row r="680" spans="1:20" s="12" customFormat="1" ht="25.5" customHeight="1" x14ac:dyDescent="0.25">
      <c r="A680" s="188"/>
      <c r="B680" s="149" t="s">
        <v>48</v>
      </c>
      <c r="C680" s="108"/>
      <c r="D680" s="149"/>
      <c r="E680" s="149"/>
      <c r="F680" s="149"/>
      <c r="G680" s="196" t="s">
        <v>1465</v>
      </c>
      <c r="H680" s="196" t="s">
        <v>746</v>
      </c>
      <c r="I680" s="149" t="s">
        <v>967</v>
      </c>
      <c r="J680" s="179" t="s">
        <v>1377</v>
      </c>
      <c r="K680" s="149"/>
      <c r="L680" s="90">
        <v>1144</v>
      </c>
      <c r="M680" s="149"/>
      <c r="N680" s="149"/>
      <c r="O680" s="108">
        <v>1000</v>
      </c>
      <c r="P680" s="149"/>
      <c r="Q680" s="149"/>
      <c r="R680" s="90">
        <v>142</v>
      </c>
      <c r="S680" s="90">
        <f>L680-O680-R680</f>
        <v>2</v>
      </c>
      <c r="T680" s="108"/>
    </row>
    <row r="681" spans="1:20" s="149" customFormat="1" ht="16.5" customHeight="1" x14ac:dyDescent="0.25">
      <c r="A681" s="188"/>
      <c r="B681" s="149" t="s">
        <v>48</v>
      </c>
      <c r="C681" s="108"/>
      <c r="G681" s="183" t="s">
        <v>964</v>
      </c>
      <c r="H681" s="183" t="s">
        <v>747</v>
      </c>
      <c r="I681" s="183" t="s">
        <v>1696</v>
      </c>
      <c r="J681" s="179" t="s">
        <v>1377</v>
      </c>
      <c r="L681" s="90">
        <v>1855</v>
      </c>
      <c r="O681" s="108">
        <v>1500</v>
      </c>
      <c r="R681" s="108">
        <v>250</v>
      </c>
      <c r="S681" s="90">
        <f>L681-O681-R681</f>
        <v>105</v>
      </c>
      <c r="T681" s="108"/>
    </row>
    <row r="682" spans="1:20" s="149" customFormat="1" ht="16.5" customHeight="1" x14ac:dyDescent="0.25">
      <c r="A682" s="188"/>
      <c r="B682" s="149" t="s">
        <v>48</v>
      </c>
      <c r="C682" s="108"/>
      <c r="G682" s="183" t="s">
        <v>2076</v>
      </c>
      <c r="H682" s="183" t="s">
        <v>747</v>
      </c>
      <c r="I682" s="183" t="s">
        <v>2676</v>
      </c>
      <c r="J682" s="179" t="s">
        <v>1377</v>
      </c>
      <c r="L682" s="90">
        <v>492</v>
      </c>
      <c r="O682" s="108">
        <v>350</v>
      </c>
      <c r="R682" s="90">
        <v>140</v>
      </c>
      <c r="S682" s="90">
        <f>L682-O682-R682</f>
        <v>2</v>
      </c>
      <c r="T682" s="108"/>
    </row>
    <row r="683" spans="1:20" s="149" customFormat="1" ht="12.75" customHeight="1" x14ac:dyDescent="0.25">
      <c r="C683" s="108"/>
      <c r="G683" s="125" t="s">
        <v>1123</v>
      </c>
      <c r="H683" s="149" t="s">
        <v>1027</v>
      </c>
      <c r="I683" s="191" t="s">
        <v>605</v>
      </c>
      <c r="J683" s="179" t="s">
        <v>1376</v>
      </c>
      <c r="L683" s="108">
        <v>3000</v>
      </c>
      <c r="O683" s="108">
        <v>1585</v>
      </c>
      <c r="R683" s="108">
        <v>150</v>
      </c>
      <c r="S683" s="108">
        <f>L683-O683-R683</f>
        <v>1265</v>
      </c>
      <c r="T683" s="90"/>
    </row>
    <row r="684" spans="1:20" s="149" customFormat="1" ht="24.75" customHeight="1" x14ac:dyDescent="0.25">
      <c r="A684" s="188"/>
      <c r="C684" s="108"/>
      <c r="G684" s="183" t="s">
        <v>1122</v>
      </c>
      <c r="H684" s="183" t="s">
        <v>741</v>
      </c>
      <c r="I684" s="183" t="s">
        <v>1057</v>
      </c>
      <c r="J684" s="179" t="s">
        <v>1377</v>
      </c>
      <c r="L684" s="90">
        <v>2500</v>
      </c>
      <c r="O684" s="108">
        <v>300</v>
      </c>
      <c r="R684" s="108">
        <v>150</v>
      </c>
      <c r="S684" s="108">
        <f>+L684-O684-R684</f>
        <v>2050</v>
      </c>
      <c r="T684" s="108"/>
    </row>
    <row r="685" spans="1:20" s="12" customFormat="1" ht="24.75" customHeight="1" x14ac:dyDescent="0.25">
      <c r="A685" s="188"/>
      <c r="B685" s="149"/>
      <c r="C685" s="108"/>
      <c r="D685" s="149"/>
      <c r="E685" s="149"/>
      <c r="F685" s="149"/>
      <c r="G685" s="183" t="s">
        <v>743</v>
      </c>
      <c r="H685" s="183" t="s">
        <v>742</v>
      </c>
      <c r="I685" s="183" t="s">
        <v>744</v>
      </c>
      <c r="J685" s="179" t="s">
        <v>1377</v>
      </c>
      <c r="K685" s="149"/>
      <c r="L685" s="90">
        <v>10000</v>
      </c>
      <c r="M685" s="149"/>
      <c r="N685" s="149"/>
      <c r="O685" s="108">
        <v>80</v>
      </c>
      <c r="P685" s="149"/>
      <c r="Q685" s="149"/>
      <c r="R685" s="108">
        <v>2</v>
      </c>
      <c r="S685" s="90">
        <f>L685-R685-O685</f>
        <v>9918</v>
      </c>
      <c r="T685" s="108"/>
    </row>
    <row r="686" spans="1:20" s="149" customFormat="1" ht="24.75" customHeight="1" x14ac:dyDescent="0.25">
      <c r="A686" s="12"/>
      <c r="B686" s="12"/>
      <c r="C686" s="319"/>
      <c r="D686" s="12"/>
      <c r="E686" s="12"/>
      <c r="F686" s="127"/>
      <c r="G686" s="12" t="s">
        <v>960</v>
      </c>
      <c r="H686" s="12" t="s">
        <v>386</v>
      </c>
      <c r="I686" s="12" t="s">
        <v>1585</v>
      </c>
      <c r="J686" s="126" t="s">
        <v>1377</v>
      </c>
      <c r="K686" s="12"/>
      <c r="L686" s="106">
        <v>417</v>
      </c>
      <c r="M686" s="12"/>
      <c r="N686" s="12"/>
      <c r="O686" s="127">
        <v>200</v>
      </c>
      <c r="P686" s="12"/>
      <c r="Q686" s="12"/>
      <c r="R686" s="127">
        <v>100</v>
      </c>
      <c r="S686" s="106">
        <f>+L686-O686-R686</f>
        <v>117</v>
      </c>
      <c r="T686" s="127"/>
    </row>
    <row r="687" spans="1:20" s="12" customFormat="1" ht="24.75" customHeight="1" x14ac:dyDescent="0.25">
      <c r="C687" s="319"/>
      <c r="F687" s="127"/>
      <c r="G687" s="12" t="s">
        <v>2435</v>
      </c>
      <c r="H687" s="12" t="s">
        <v>226</v>
      </c>
      <c r="I687" s="12" t="s">
        <v>1585</v>
      </c>
      <c r="J687" s="126" t="s">
        <v>1377</v>
      </c>
      <c r="L687" s="106">
        <v>415</v>
      </c>
      <c r="O687" s="127"/>
      <c r="R687" s="127">
        <v>150</v>
      </c>
      <c r="S687" s="106">
        <f>+L687-R687</f>
        <v>265</v>
      </c>
      <c r="T687" s="127"/>
    </row>
    <row r="688" spans="1:20" s="12" customFormat="1" ht="24.75" customHeight="1" x14ac:dyDescent="0.25">
      <c r="C688" s="319"/>
      <c r="F688" s="127"/>
      <c r="G688" s="12" t="s">
        <v>2784</v>
      </c>
      <c r="H688" s="12" t="s">
        <v>1175</v>
      </c>
      <c r="I688" s="12" t="s">
        <v>1585</v>
      </c>
      <c r="J688" s="126" t="s">
        <v>1377</v>
      </c>
      <c r="L688" s="106">
        <v>417</v>
      </c>
      <c r="O688" s="127"/>
      <c r="R688" s="127">
        <v>200</v>
      </c>
      <c r="S688" s="106">
        <f>+L688-R688</f>
        <v>217</v>
      </c>
      <c r="T688" s="127"/>
    </row>
    <row r="689" spans="1:20" s="149" customFormat="1" ht="26.25" customHeight="1" x14ac:dyDescent="0.25">
      <c r="A689" s="188"/>
      <c r="C689" s="108"/>
      <c r="G689" s="183" t="s">
        <v>2457</v>
      </c>
      <c r="H689" s="183" t="s">
        <v>1339</v>
      </c>
      <c r="I689" s="183" t="s">
        <v>2458</v>
      </c>
      <c r="J689" s="179" t="s">
        <v>1377</v>
      </c>
      <c r="L689" s="90">
        <v>2000</v>
      </c>
      <c r="O689" s="108"/>
      <c r="R689" s="108">
        <v>200</v>
      </c>
      <c r="S689" s="108">
        <f>+L689-O689-R689</f>
        <v>1800</v>
      </c>
      <c r="T689" s="108"/>
    </row>
    <row r="690" spans="1:20" s="149" customFormat="1" ht="26.25" customHeight="1" x14ac:dyDescent="0.25">
      <c r="A690" s="188"/>
      <c r="C690" s="108"/>
      <c r="G690" s="343" t="s">
        <v>2461</v>
      </c>
      <c r="H690" s="196" t="s">
        <v>635</v>
      </c>
      <c r="I690" s="196" t="s">
        <v>761</v>
      </c>
      <c r="J690" s="179" t="s">
        <v>1997</v>
      </c>
      <c r="L690" s="90">
        <v>11000</v>
      </c>
      <c r="O690" s="108"/>
      <c r="R690" s="108">
        <v>200</v>
      </c>
      <c r="S690" s="108">
        <v>5000</v>
      </c>
      <c r="T690" s="90">
        <f>+L690-R690-S690</f>
        <v>5800</v>
      </c>
    </row>
    <row r="691" spans="1:20" s="12" customFormat="1" ht="24.75" customHeight="1" x14ac:dyDescent="0.25">
      <c r="A691" s="188"/>
      <c r="B691" s="149"/>
      <c r="C691" s="149"/>
      <c r="D691" s="149"/>
      <c r="E691" s="149"/>
      <c r="F691" s="149"/>
      <c r="G691" s="183" t="s">
        <v>2457</v>
      </c>
      <c r="H691" s="196" t="s">
        <v>635</v>
      </c>
      <c r="I691" s="183" t="s">
        <v>2458</v>
      </c>
      <c r="J691" s="149" t="s">
        <v>1377</v>
      </c>
      <c r="K691" s="149"/>
      <c r="L691" s="90">
        <v>2500</v>
      </c>
      <c r="M691" s="149"/>
      <c r="N691" s="149"/>
      <c r="O691" s="149"/>
      <c r="P691" s="149"/>
      <c r="Q691" s="149"/>
      <c r="R691" s="108">
        <v>200</v>
      </c>
      <c r="S691" s="90">
        <f t="shared" ref="S691:S699" si="40">+L691-R691</f>
        <v>2300</v>
      </c>
      <c r="T691" s="149"/>
    </row>
    <row r="692" spans="1:20" s="12" customFormat="1" ht="24.75" customHeight="1" x14ac:dyDescent="0.25">
      <c r="A692" s="188"/>
      <c r="B692" s="149"/>
      <c r="C692" s="108"/>
      <c r="D692" s="149"/>
      <c r="E692" s="149"/>
      <c r="F692" s="149"/>
      <c r="G692" s="183" t="s">
        <v>2457</v>
      </c>
      <c r="H692" s="196" t="s">
        <v>759</v>
      </c>
      <c r="I692" s="183" t="s">
        <v>2458</v>
      </c>
      <c r="J692" s="179" t="s">
        <v>1377</v>
      </c>
      <c r="K692" s="149"/>
      <c r="L692" s="90">
        <v>2500</v>
      </c>
      <c r="M692" s="149"/>
      <c r="N692" s="149"/>
      <c r="O692" s="108"/>
      <c r="P692" s="149"/>
      <c r="Q692" s="149"/>
      <c r="R692" s="108">
        <v>200</v>
      </c>
      <c r="S692" s="90">
        <f t="shared" si="40"/>
        <v>2300</v>
      </c>
      <c r="T692" s="108"/>
    </row>
    <row r="693" spans="1:20" s="149" customFormat="1" ht="16.5" customHeight="1" x14ac:dyDescent="0.25">
      <c r="A693" s="188"/>
      <c r="C693" s="108"/>
      <c r="G693" s="183" t="s">
        <v>2457</v>
      </c>
      <c r="H693" s="183" t="s">
        <v>1432</v>
      </c>
      <c r="I693" s="183" t="s">
        <v>2458</v>
      </c>
      <c r="J693" s="179" t="s">
        <v>1377</v>
      </c>
      <c r="L693" s="90">
        <v>2500</v>
      </c>
      <c r="O693" s="108"/>
      <c r="R693" s="108">
        <v>200</v>
      </c>
      <c r="S693" s="90">
        <f t="shared" si="40"/>
        <v>2300</v>
      </c>
      <c r="T693" s="108"/>
    </row>
    <row r="694" spans="1:20" s="149" customFormat="1" ht="36.75" customHeight="1" x14ac:dyDescent="0.25">
      <c r="A694" s="188"/>
      <c r="C694" s="108"/>
      <c r="G694" s="183" t="s">
        <v>2457</v>
      </c>
      <c r="H694" s="183" t="s">
        <v>760</v>
      </c>
      <c r="I694" s="183" t="s">
        <v>2458</v>
      </c>
      <c r="J694" s="179" t="s">
        <v>1377</v>
      </c>
      <c r="L694" s="90">
        <v>2500</v>
      </c>
      <c r="O694" s="108"/>
      <c r="R694" s="108">
        <v>200</v>
      </c>
      <c r="S694" s="90">
        <f t="shared" si="40"/>
        <v>2300</v>
      </c>
      <c r="T694" s="108"/>
    </row>
    <row r="695" spans="1:20" s="149" customFormat="1" ht="16.5" customHeight="1" x14ac:dyDescent="0.25">
      <c r="A695" s="188"/>
      <c r="C695" s="108"/>
      <c r="G695" s="183" t="s">
        <v>2457</v>
      </c>
      <c r="H695" s="183" t="s">
        <v>1784</v>
      </c>
      <c r="I695" s="183" t="s">
        <v>2458</v>
      </c>
      <c r="J695" s="179" t="s">
        <v>1377</v>
      </c>
      <c r="L695" s="90">
        <v>2500</v>
      </c>
      <c r="O695" s="108"/>
      <c r="R695" s="108">
        <v>500</v>
      </c>
      <c r="S695" s="90">
        <f t="shared" si="40"/>
        <v>2000</v>
      </c>
      <c r="T695" s="108"/>
    </row>
    <row r="696" spans="1:20" s="12" customFormat="1" ht="30.75" customHeight="1" x14ac:dyDescent="0.25">
      <c r="A696" s="188"/>
      <c r="B696" s="149"/>
      <c r="C696" s="108"/>
      <c r="D696" s="149"/>
      <c r="E696" s="149"/>
      <c r="F696" s="149"/>
      <c r="G696" s="125" t="s">
        <v>435</v>
      </c>
      <c r="H696" s="125" t="s">
        <v>180</v>
      </c>
      <c r="I696" s="191" t="s">
        <v>2077</v>
      </c>
      <c r="J696" s="179" t="s">
        <v>1379</v>
      </c>
      <c r="K696" s="149"/>
      <c r="L696" s="90">
        <v>11582</v>
      </c>
      <c r="M696" s="149"/>
      <c r="N696" s="149"/>
      <c r="O696" s="108"/>
      <c r="P696" s="149"/>
      <c r="Q696" s="149"/>
      <c r="R696" s="108">
        <v>250</v>
      </c>
      <c r="S696" s="90">
        <f t="shared" si="40"/>
        <v>11332</v>
      </c>
      <c r="T696" s="108"/>
    </row>
    <row r="697" spans="1:20" s="12" customFormat="1" ht="39" customHeight="1" x14ac:dyDescent="0.25">
      <c r="C697" s="319"/>
      <c r="F697" s="184"/>
      <c r="G697" s="12" t="s">
        <v>2785</v>
      </c>
      <c r="H697" s="12" t="s">
        <v>562</v>
      </c>
      <c r="I697" s="12" t="s">
        <v>1585</v>
      </c>
      <c r="J697" s="126" t="s">
        <v>1377</v>
      </c>
      <c r="L697" s="106">
        <v>417</v>
      </c>
      <c r="O697" s="127"/>
      <c r="R697" s="127">
        <v>200</v>
      </c>
      <c r="S697" s="106">
        <f t="shared" si="40"/>
        <v>217</v>
      </c>
      <c r="T697" s="127"/>
    </row>
    <row r="698" spans="1:20" s="149" customFormat="1" ht="24.75" customHeight="1" x14ac:dyDescent="0.25">
      <c r="A698" s="12"/>
      <c r="B698" s="12"/>
      <c r="C698" s="319"/>
      <c r="D698" s="12"/>
      <c r="E698" s="12"/>
      <c r="F698" s="184"/>
      <c r="G698" s="12" t="s">
        <v>2786</v>
      </c>
      <c r="H698" s="12" t="s">
        <v>1174</v>
      </c>
      <c r="I698" s="12" t="s">
        <v>1585</v>
      </c>
      <c r="J698" s="126" t="s">
        <v>1377</v>
      </c>
      <c r="K698" s="12"/>
      <c r="L698" s="106">
        <v>417</v>
      </c>
      <c r="M698" s="12"/>
      <c r="N698" s="12"/>
      <c r="O698" s="127"/>
      <c r="P698" s="12"/>
      <c r="Q698" s="12"/>
      <c r="R698" s="127">
        <v>200</v>
      </c>
      <c r="S698" s="106">
        <f t="shared" si="40"/>
        <v>217</v>
      </c>
      <c r="T698" s="127"/>
    </row>
    <row r="699" spans="1:20" s="12" customFormat="1" ht="24.75" customHeight="1" x14ac:dyDescent="0.25">
      <c r="C699" s="319"/>
      <c r="F699" s="184"/>
      <c r="G699" s="12" t="s">
        <v>960</v>
      </c>
      <c r="H699" s="12" t="s">
        <v>1667</v>
      </c>
      <c r="I699" s="12" t="s">
        <v>1585</v>
      </c>
      <c r="J699" s="126" t="s">
        <v>1377</v>
      </c>
      <c r="L699" s="106">
        <v>417</v>
      </c>
      <c r="O699" s="127"/>
      <c r="R699" s="127">
        <v>200</v>
      </c>
      <c r="S699" s="106">
        <f t="shared" si="40"/>
        <v>217</v>
      </c>
      <c r="T699" s="127"/>
    </row>
    <row r="700" spans="1:20" s="12" customFormat="1" ht="33" customHeight="1" x14ac:dyDescent="0.25">
      <c r="A700" s="149" t="s">
        <v>40</v>
      </c>
      <c r="B700" s="149"/>
      <c r="C700" s="108"/>
      <c r="D700" s="149"/>
      <c r="E700" s="149"/>
      <c r="F700" s="149"/>
      <c r="G700" s="125" t="s">
        <v>387</v>
      </c>
      <c r="H700" s="149" t="s">
        <v>179</v>
      </c>
      <c r="I700" s="149" t="s">
        <v>347</v>
      </c>
      <c r="J700" s="179" t="s">
        <v>923</v>
      </c>
      <c r="K700" s="149"/>
      <c r="L700" s="108">
        <v>455</v>
      </c>
      <c r="M700" s="149"/>
      <c r="N700" s="149"/>
      <c r="O700" s="108">
        <v>453</v>
      </c>
      <c r="P700" s="149"/>
      <c r="Q700" s="149"/>
      <c r="R700" s="108">
        <f>+L700-O700</f>
        <v>2</v>
      </c>
      <c r="S700" s="90"/>
      <c r="T700" s="90"/>
    </row>
    <row r="701" spans="1:20" s="12" customFormat="1" ht="24.75" customHeight="1" x14ac:dyDescent="0.25">
      <c r="A701" s="188" t="s">
        <v>40</v>
      </c>
      <c r="B701" s="149"/>
      <c r="C701" s="108"/>
      <c r="D701" s="149"/>
      <c r="E701" s="149"/>
      <c r="F701" s="149"/>
      <c r="G701" s="179" t="s">
        <v>964</v>
      </c>
      <c r="H701" s="125" t="s">
        <v>388</v>
      </c>
      <c r="I701" s="191" t="s">
        <v>1957</v>
      </c>
      <c r="J701" s="179" t="s">
        <v>649</v>
      </c>
      <c r="K701" s="149"/>
      <c r="L701" s="108">
        <v>2517</v>
      </c>
      <c r="M701" s="149"/>
      <c r="N701" s="149"/>
      <c r="O701" s="108">
        <v>2133</v>
      </c>
      <c r="P701" s="149"/>
      <c r="Q701" s="149"/>
      <c r="R701" s="108">
        <f>+L701-O701</f>
        <v>384</v>
      </c>
      <c r="S701" s="108"/>
      <c r="T701" s="108"/>
    </row>
    <row r="702" spans="1:20" s="149" customFormat="1" ht="16.5" customHeight="1" x14ac:dyDescent="0.25">
      <c r="A702" s="188" t="s">
        <v>40</v>
      </c>
      <c r="C702" s="108"/>
      <c r="G702" s="179" t="s">
        <v>389</v>
      </c>
      <c r="H702" s="125" t="s">
        <v>179</v>
      </c>
      <c r="I702" s="191" t="s">
        <v>398</v>
      </c>
      <c r="J702" s="179" t="s">
        <v>649</v>
      </c>
      <c r="L702" s="108">
        <v>701</v>
      </c>
      <c r="O702" s="108">
        <v>699</v>
      </c>
      <c r="R702" s="108">
        <f>+L702-O702</f>
        <v>2</v>
      </c>
      <c r="T702" s="108"/>
    </row>
    <row r="703" spans="1:20" s="149" customFormat="1" ht="16.5" customHeight="1" x14ac:dyDescent="0.25">
      <c r="A703" s="188" t="s">
        <v>40</v>
      </c>
      <c r="C703" s="108"/>
      <c r="G703" s="179" t="s">
        <v>390</v>
      </c>
      <c r="H703" s="125" t="s">
        <v>179</v>
      </c>
      <c r="I703" s="191" t="s">
        <v>352</v>
      </c>
      <c r="J703" s="179" t="s">
        <v>649</v>
      </c>
      <c r="L703" s="108">
        <v>300</v>
      </c>
      <c r="O703" s="108">
        <v>50</v>
      </c>
      <c r="R703" s="108">
        <f t="shared" ref="R703:R710" si="41">+L703-O703</f>
        <v>250</v>
      </c>
      <c r="T703" s="108"/>
    </row>
    <row r="704" spans="1:20" s="149" customFormat="1" ht="16.5" customHeight="1" x14ac:dyDescent="0.25">
      <c r="A704" s="188" t="s">
        <v>40</v>
      </c>
      <c r="C704" s="108"/>
      <c r="G704" s="179" t="s">
        <v>391</v>
      </c>
      <c r="H704" s="125" t="s">
        <v>392</v>
      </c>
      <c r="I704" s="191" t="s">
        <v>398</v>
      </c>
      <c r="J704" s="179" t="s">
        <v>649</v>
      </c>
      <c r="L704" s="108">
        <v>741</v>
      </c>
      <c r="O704" s="108">
        <v>739</v>
      </c>
      <c r="R704" s="108">
        <f t="shared" si="41"/>
        <v>2</v>
      </c>
      <c r="T704" s="108"/>
    </row>
    <row r="705" spans="1:29" s="149" customFormat="1" ht="16.5" customHeight="1" x14ac:dyDescent="0.25">
      <c r="A705" s="188" t="s">
        <v>40</v>
      </c>
      <c r="C705" s="108"/>
      <c r="G705" s="179" t="s">
        <v>2490</v>
      </c>
      <c r="H705" s="125" t="s">
        <v>179</v>
      </c>
      <c r="I705" s="191" t="s">
        <v>350</v>
      </c>
      <c r="J705" s="179" t="s">
        <v>649</v>
      </c>
      <c r="L705" s="108">
        <v>1000</v>
      </c>
      <c r="O705" s="108">
        <v>700</v>
      </c>
      <c r="R705" s="108">
        <f t="shared" si="41"/>
        <v>300</v>
      </c>
      <c r="S705" s="108"/>
      <c r="T705" s="108"/>
    </row>
    <row r="706" spans="1:29" s="149" customFormat="1" ht="23.25" customHeight="1" x14ac:dyDescent="0.25">
      <c r="A706" s="188"/>
      <c r="C706" s="108"/>
      <c r="G706" s="179" t="s">
        <v>393</v>
      </c>
      <c r="H706" s="125" t="s">
        <v>392</v>
      </c>
      <c r="I706" s="191" t="s">
        <v>998</v>
      </c>
      <c r="J706" s="179" t="s">
        <v>649</v>
      </c>
      <c r="L706" s="90">
        <v>9635</v>
      </c>
      <c r="O706" s="108">
        <v>7080</v>
      </c>
      <c r="R706" s="108">
        <f t="shared" si="41"/>
        <v>2555</v>
      </c>
      <c r="S706" s="108"/>
      <c r="T706" s="108"/>
    </row>
    <row r="707" spans="1:29" s="272" customFormat="1" ht="22.5" customHeight="1" x14ac:dyDescent="0.25">
      <c r="A707" s="188" t="s">
        <v>40</v>
      </c>
      <c r="B707" s="108"/>
      <c r="C707" s="108"/>
      <c r="D707" s="108"/>
      <c r="E707" s="108"/>
      <c r="F707" s="108"/>
      <c r="G707" s="125" t="s">
        <v>558</v>
      </c>
      <c r="H707" s="125" t="s">
        <v>392</v>
      </c>
      <c r="I707" s="191" t="s">
        <v>347</v>
      </c>
      <c r="J707" s="179" t="s">
        <v>636</v>
      </c>
      <c r="K707" s="149"/>
      <c r="L707" s="108">
        <v>373</v>
      </c>
      <c r="M707" s="149"/>
      <c r="N707" s="149"/>
      <c r="O707" s="108">
        <v>371</v>
      </c>
      <c r="P707" s="149"/>
      <c r="Q707" s="149"/>
      <c r="R707" s="108">
        <f t="shared" si="41"/>
        <v>2</v>
      </c>
      <c r="S707" s="108"/>
      <c r="T707" s="108"/>
      <c r="U707" s="274"/>
      <c r="V707" s="274"/>
      <c r="W707" s="274"/>
      <c r="X707" s="274"/>
      <c r="Y707" s="274"/>
      <c r="Z707" s="274"/>
      <c r="AA707" s="274"/>
      <c r="AC707" s="277"/>
    </row>
    <row r="708" spans="1:29" s="272" customFormat="1" ht="12.75" customHeight="1" x14ac:dyDescent="0.25">
      <c r="A708" s="188" t="s">
        <v>40</v>
      </c>
      <c r="B708" s="108"/>
      <c r="C708" s="108"/>
      <c r="D708" s="108"/>
      <c r="E708" s="108"/>
      <c r="F708" s="108"/>
      <c r="G708" s="125" t="s">
        <v>559</v>
      </c>
      <c r="H708" s="125" t="s">
        <v>560</v>
      </c>
      <c r="I708" s="191" t="s">
        <v>347</v>
      </c>
      <c r="J708" s="179" t="s">
        <v>636</v>
      </c>
      <c r="K708" s="149"/>
      <c r="L708" s="108">
        <v>225</v>
      </c>
      <c r="M708" s="149"/>
      <c r="N708" s="149"/>
      <c r="O708" s="108">
        <v>50</v>
      </c>
      <c r="P708" s="149"/>
      <c r="Q708" s="149"/>
      <c r="R708" s="108">
        <f t="shared" si="41"/>
        <v>175</v>
      </c>
      <c r="S708" s="108"/>
      <c r="T708" s="108"/>
      <c r="U708" s="274"/>
      <c r="V708" s="274"/>
      <c r="W708" s="274"/>
      <c r="X708" s="274"/>
      <c r="Y708" s="274"/>
      <c r="Z708" s="274"/>
      <c r="AA708" s="274"/>
      <c r="AC708" s="277"/>
    </row>
    <row r="709" spans="1:29" s="149" customFormat="1" ht="16.5" customHeight="1" x14ac:dyDescent="0.25">
      <c r="A709" s="188" t="s">
        <v>40</v>
      </c>
      <c r="B709" s="108"/>
      <c r="C709" s="108"/>
      <c r="D709" s="108"/>
      <c r="E709" s="108"/>
      <c r="F709" s="108"/>
      <c r="G709" s="125" t="s">
        <v>561</v>
      </c>
      <c r="H709" s="125" t="s">
        <v>562</v>
      </c>
      <c r="I709" s="191" t="s">
        <v>347</v>
      </c>
      <c r="J709" s="179" t="s">
        <v>636</v>
      </c>
      <c r="L709" s="108">
        <v>650</v>
      </c>
      <c r="O709" s="108">
        <v>600</v>
      </c>
      <c r="R709" s="108">
        <f t="shared" si="41"/>
        <v>50</v>
      </c>
      <c r="S709" s="108"/>
      <c r="T709" s="108"/>
    </row>
    <row r="710" spans="1:29" s="149" customFormat="1" ht="16.5" customHeight="1" x14ac:dyDescent="0.25">
      <c r="A710" s="188" t="s">
        <v>40</v>
      </c>
      <c r="B710" s="108"/>
      <c r="C710" s="108"/>
      <c r="D710" s="108"/>
      <c r="E710" s="108"/>
      <c r="F710" s="108"/>
      <c r="G710" s="125" t="s">
        <v>563</v>
      </c>
      <c r="H710" s="125" t="s">
        <v>392</v>
      </c>
      <c r="I710" s="191" t="s">
        <v>347</v>
      </c>
      <c r="J710" s="179" t="s">
        <v>636</v>
      </c>
      <c r="L710" s="108">
        <v>375</v>
      </c>
      <c r="O710" s="108">
        <v>373</v>
      </c>
      <c r="R710" s="108">
        <f t="shared" si="41"/>
        <v>2</v>
      </c>
      <c r="S710" s="108"/>
      <c r="T710" s="108"/>
    </row>
    <row r="711" spans="1:29" s="149" customFormat="1" ht="16.5" customHeight="1" x14ac:dyDescent="0.25">
      <c r="A711" s="188"/>
      <c r="C711" s="108"/>
      <c r="G711" s="183" t="s">
        <v>757</v>
      </c>
      <c r="H711" s="183" t="s">
        <v>755</v>
      </c>
      <c r="I711" s="183" t="s">
        <v>1338</v>
      </c>
      <c r="J711" s="179" t="s">
        <v>1377</v>
      </c>
      <c r="L711" s="90">
        <v>2500</v>
      </c>
      <c r="O711" s="108">
        <v>500</v>
      </c>
      <c r="R711" s="108">
        <v>500</v>
      </c>
      <c r="S711" s="90">
        <f>+L711-O711-R711</f>
        <v>1500</v>
      </c>
      <c r="T711" s="108"/>
    </row>
    <row r="712" spans="1:29" s="149" customFormat="1" ht="15.75" customHeight="1" x14ac:dyDescent="0.25">
      <c r="A712" s="188"/>
      <c r="C712" s="108"/>
      <c r="G712" s="183" t="s">
        <v>557</v>
      </c>
      <c r="H712" s="183" t="s">
        <v>756</v>
      </c>
      <c r="I712" s="183" t="s">
        <v>684</v>
      </c>
      <c r="J712" s="179" t="s">
        <v>634</v>
      </c>
      <c r="L712" s="90">
        <v>794</v>
      </c>
      <c r="O712" s="108">
        <v>792</v>
      </c>
      <c r="R712" s="90">
        <f>+L712-O712</f>
        <v>2</v>
      </c>
      <c r="S712" s="90"/>
      <c r="T712" s="108"/>
    </row>
    <row r="713" spans="1:29" s="12" customFormat="1" ht="19.5" customHeight="1" x14ac:dyDescent="0.25">
      <c r="A713" s="188"/>
      <c r="B713" s="149"/>
      <c r="C713" s="108"/>
      <c r="D713" s="149"/>
      <c r="E713" s="149"/>
      <c r="F713" s="149"/>
      <c r="G713" s="183" t="s">
        <v>1785</v>
      </c>
      <c r="H713" s="183" t="s">
        <v>179</v>
      </c>
      <c r="I713" s="183" t="s">
        <v>1786</v>
      </c>
      <c r="J713" s="179" t="s">
        <v>1377</v>
      </c>
      <c r="K713" s="149"/>
      <c r="L713" s="90">
        <v>2000</v>
      </c>
      <c r="M713" s="149"/>
      <c r="N713" s="149"/>
      <c r="O713" s="108">
        <v>500</v>
      </c>
      <c r="P713" s="149"/>
      <c r="Q713" s="149"/>
      <c r="R713" s="108">
        <v>250</v>
      </c>
      <c r="S713" s="90">
        <f>+L713-O713-R713</f>
        <v>1250</v>
      </c>
      <c r="T713" s="108"/>
    </row>
    <row r="714" spans="1:29" s="12" customFormat="1" ht="19.5" customHeight="1" x14ac:dyDescent="0.25">
      <c r="A714" s="188"/>
      <c r="B714" s="149"/>
      <c r="C714" s="108"/>
      <c r="D714" s="149"/>
      <c r="E714" s="149"/>
      <c r="F714" s="149"/>
      <c r="G714" s="183" t="s">
        <v>1623</v>
      </c>
      <c r="H714" s="183" t="s">
        <v>392</v>
      </c>
      <c r="I714" s="183" t="s">
        <v>1624</v>
      </c>
      <c r="J714" s="126" t="s">
        <v>1494</v>
      </c>
      <c r="K714" s="183"/>
      <c r="L714" s="184">
        <v>1500</v>
      </c>
      <c r="M714" s="183"/>
      <c r="N714" s="183"/>
      <c r="O714" s="183"/>
      <c r="P714" s="183"/>
      <c r="Q714" s="183"/>
      <c r="R714" s="184">
        <v>300</v>
      </c>
      <c r="S714" s="184">
        <f>+L714-R714</f>
        <v>1200</v>
      </c>
      <c r="T714" s="108"/>
    </row>
    <row r="715" spans="1:29" s="12" customFormat="1" ht="19.5" customHeight="1" x14ac:dyDescent="0.25">
      <c r="A715" s="188" t="s">
        <v>40</v>
      </c>
      <c r="B715" s="149"/>
      <c r="C715" s="108"/>
      <c r="D715" s="149"/>
      <c r="E715" s="149"/>
      <c r="F715" s="149"/>
      <c r="G715" s="179" t="s">
        <v>348</v>
      </c>
      <c r="H715" s="149" t="s">
        <v>395</v>
      </c>
      <c r="I715" s="191" t="s">
        <v>1702</v>
      </c>
      <c r="J715" s="179" t="s">
        <v>1380</v>
      </c>
      <c r="K715" s="149"/>
      <c r="L715" s="108">
        <v>1800</v>
      </c>
      <c r="M715" s="149"/>
      <c r="N715" s="149"/>
      <c r="O715" s="108"/>
      <c r="P715" s="149"/>
      <c r="Q715" s="149"/>
      <c r="R715" s="127">
        <v>500</v>
      </c>
      <c r="S715" s="90">
        <f>+L715-R715</f>
        <v>1300</v>
      </c>
      <c r="T715" s="90"/>
    </row>
    <row r="716" spans="1:29" s="12" customFormat="1" ht="30" customHeight="1" x14ac:dyDescent="0.25">
      <c r="A716" s="188" t="s">
        <v>40</v>
      </c>
      <c r="B716" s="149"/>
      <c r="C716" s="108"/>
      <c r="D716" s="149"/>
      <c r="E716" s="149"/>
      <c r="F716" s="149"/>
      <c r="G716" s="192" t="s">
        <v>1823</v>
      </c>
      <c r="H716" s="125" t="s">
        <v>396</v>
      </c>
      <c r="I716" s="191" t="s">
        <v>1824</v>
      </c>
      <c r="J716" s="179" t="s">
        <v>1380</v>
      </c>
      <c r="K716" s="149"/>
      <c r="L716" s="108">
        <v>5152</v>
      </c>
      <c r="M716" s="149"/>
      <c r="N716" s="149"/>
      <c r="O716" s="108">
        <v>910</v>
      </c>
      <c r="P716" s="149"/>
      <c r="Q716" s="149"/>
      <c r="R716" s="108">
        <v>500</v>
      </c>
      <c r="S716" s="90"/>
      <c r="T716" s="90"/>
    </row>
    <row r="717" spans="1:29" s="12" customFormat="1" ht="24.75" customHeight="1" x14ac:dyDescent="0.25">
      <c r="A717" s="188" t="s">
        <v>40</v>
      </c>
      <c r="B717" s="149"/>
      <c r="C717" s="108"/>
      <c r="D717" s="149"/>
      <c r="E717" s="149"/>
      <c r="F717" s="149"/>
      <c r="G717" s="125" t="s">
        <v>1787</v>
      </c>
      <c r="H717" s="125" t="s">
        <v>226</v>
      </c>
      <c r="I717" s="191" t="s">
        <v>1400</v>
      </c>
      <c r="J717" s="179" t="s">
        <v>1379</v>
      </c>
      <c r="K717" s="149"/>
      <c r="L717" s="108">
        <v>5000</v>
      </c>
      <c r="M717" s="149"/>
      <c r="N717" s="149"/>
      <c r="O717" s="108"/>
      <c r="P717" s="149"/>
      <c r="Q717" s="149"/>
      <c r="R717" s="108">
        <v>250</v>
      </c>
      <c r="S717" s="108">
        <f>+L717-R717</f>
        <v>4750</v>
      </c>
      <c r="T717" s="108"/>
    </row>
    <row r="718" spans="1:29" s="12" customFormat="1" ht="24.75" customHeight="1" x14ac:dyDescent="0.25">
      <c r="A718" s="188" t="s">
        <v>40</v>
      </c>
      <c r="B718" s="149"/>
      <c r="C718" s="108"/>
      <c r="D718" s="149"/>
      <c r="E718" s="149"/>
      <c r="F718" s="149"/>
      <c r="G718" s="125" t="s">
        <v>1385</v>
      </c>
      <c r="H718" s="125" t="s">
        <v>599</v>
      </c>
      <c r="I718" s="191" t="s">
        <v>1386</v>
      </c>
      <c r="J718" s="179" t="s">
        <v>1379</v>
      </c>
      <c r="K718" s="149"/>
      <c r="L718" s="108">
        <v>1500</v>
      </c>
      <c r="M718" s="149"/>
      <c r="N718" s="149"/>
      <c r="O718" s="108"/>
      <c r="P718" s="149"/>
      <c r="Q718" s="149"/>
      <c r="R718" s="108">
        <v>250</v>
      </c>
      <c r="S718" s="108">
        <f>+L718-O718-R718</f>
        <v>1250</v>
      </c>
      <c r="T718" s="108"/>
    </row>
    <row r="719" spans="1:29" s="12" customFormat="1" ht="24.75" customHeight="1" x14ac:dyDescent="0.25">
      <c r="A719" s="188"/>
      <c r="B719" s="149"/>
      <c r="C719" s="108"/>
      <c r="D719" s="149"/>
      <c r="E719" s="149"/>
      <c r="F719" s="149"/>
      <c r="G719" s="183" t="s">
        <v>1385</v>
      </c>
      <c r="H719" s="183" t="s">
        <v>396</v>
      </c>
      <c r="I719" s="183" t="s">
        <v>1386</v>
      </c>
      <c r="J719" s="179" t="s">
        <v>1377</v>
      </c>
      <c r="K719" s="149"/>
      <c r="L719" s="90">
        <v>2500</v>
      </c>
      <c r="M719" s="149"/>
      <c r="N719" s="149"/>
      <c r="O719" s="108"/>
      <c r="P719" s="149"/>
      <c r="Q719" s="149"/>
      <c r="R719" s="108">
        <v>250</v>
      </c>
      <c r="S719" s="90">
        <f>+L719-R719</f>
        <v>2250</v>
      </c>
      <c r="T719" s="108"/>
    </row>
    <row r="720" spans="1:29" s="12" customFormat="1" ht="24.75" customHeight="1" x14ac:dyDescent="0.25">
      <c r="A720" s="188"/>
      <c r="B720" s="149"/>
      <c r="C720" s="108"/>
      <c r="D720" s="149"/>
      <c r="E720" s="149"/>
      <c r="F720" s="149"/>
      <c r="G720" s="183" t="s">
        <v>348</v>
      </c>
      <c r="H720" s="183" t="s">
        <v>736</v>
      </c>
      <c r="I720" s="183" t="s">
        <v>2078</v>
      </c>
      <c r="J720" s="179" t="s">
        <v>1377</v>
      </c>
      <c r="K720" s="149"/>
      <c r="L720" s="90">
        <v>2500</v>
      </c>
      <c r="M720" s="149"/>
      <c r="N720" s="149"/>
      <c r="O720" s="108"/>
      <c r="P720" s="149"/>
      <c r="Q720" s="149"/>
      <c r="R720" s="108">
        <v>250</v>
      </c>
      <c r="S720" s="90">
        <f>L720-R720</f>
        <v>2250</v>
      </c>
      <c r="T720" s="108"/>
    </row>
    <row r="721" spans="1:20" s="149" customFormat="1" ht="16.5" customHeight="1" x14ac:dyDescent="0.25">
      <c r="A721" s="188"/>
      <c r="C721" s="108"/>
      <c r="G721" s="183" t="s">
        <v>1335</v>
      </c>
      <c r="H721" s="183" t="s">
        <v>737</v>
      </c>
      <c r="I721" s="183" t="s">
        <v>1336</v>
      </c>
      <c r="J721" s="179" t="s">
        <v>1377</v>
      </c>
      <c r="L721" s="90">
        <v>2500</v>
      </c>
      <c r="O721" s="108"/>
      <c r="R721" s="108">
        <v>250</v>
      </c>
      <c r="S721" s="90">
        <f>+L721-R721</f>
        <v>2250</v>
      </c>
      <c r="T721" s="108"/>
    </row>
    <row r="722" spans="1:20" s="149" customFormat="1" x14ac:dyDescent="0.25">
      <c r="A722" s="188"/>
      <c r="C722" s="108"/>
      <c r="G722" s="183" t="s">
        <v>348</v>
      </c>
      <c r="H722" s="183" t="s">
        <v>1788</v>
      </c>
      <c r="I722" s="183" t="s">
        <v>1789</v>
      </c>
      <c r="J722" s="179" t="s">
        <v>1377</v>
      </c>
      <c r="L722" s="90">
        <v>2500</v>
      </c>
      <c r="O722" s="108"/>
      <c r="R722" s="108">
        <v>250</v>
      </c>
      <c r="S722" s="90">
        <f>+L722-R722</f>
        <v>2250</v>
      </c>
      <c r="T722" s="108"/>
    </row>
    <row r="723" spans="1:20" s="149" customFormat="1" ht="35.25" customHeight="1" x14ac:dyDescent="0.25">
      <c r="A723" s="188"/>
      <c r="C723" s="108"/>
      <c r="G723" s="183" t="s">
        <v>1551</v>
      </c>
      <c r="H723" s="183" t="s">
        <v>396</v>
      </c>
      <c r="I723" s="183" t="s">
        <v>1601</v>
      </c>
      <c r="J723" s="126" t="s">
        <v>1494</v>
      </c>
      <c r="L723" s="90">
        <v>2000</v>
      </c>
      <c r="O723" s="108"/>
      <c r="R723" s="108">
        <v>150</v>
      </c>
      <c r="S723" s="90">
        <f>L723-R723</f>
        <v>1850</v>
      </c>
      <c r="T723" s="108"/>
    </row>
    <row r="724" spans="1:20" s="149" customFormat="1" ht="26.25" customHeight="1" x14ac:dyDescent="0.25">
      <c r="A724" s="12"/>
      <c r="B724" s="12" t="s">
        <v>58</v>
      </c>
      <c r="C724" s="319"/>
      <c r="D724" s="12"/>
      <c r="E724" s="12"/>
      <c r="F724" s="184"/>
      <c r="G724" s="12" t="s">
        <v>2787</v>
      </c>
      <c r="H724" s="12" t="s">
        <v>227</v>
      </c>
      <c r="I724" s="12" t="s">
        <v>1585</v>
      </c>
      <c r="J724" s="126" t="s">
        <v>1377</v>
      </c>
      <c r="K724" s="12"/>
      <c r="L724" s="106">
        <v>417</v>
      </c>
      <c r="M724" s="12"/>
      <c r="N724" s="12"/>
      <c r="O724" s="127"/>
      <c r="P724" s="12"/>
      <c r="Q724" s="12"/>
      <c r="R724" s="127">
        <v>200</v>
      </c>
      <c r="S724" s="106">
        <f>+L724-R724</f>
        <v>217</v>
      </c>
      <c r="T724" s="127"/>
    </row>
    <row r="725" spans="1:20" s="149" customFormat="1" ht="33.75" customHeight="1" x14ac:dyDescent="0.25">
      <c r="A725" s="12"/>
      <c r="B725" s="12" t="s">
        <v>58</v>
      </c>
      <c r="C725" s="319"/>
      <c r="D725" s="12"/>
      <c r="E725" s="12"/>
      <c r="F725" s="184"/>
      <c r="G725" s="12" t="s">
        <v>2788</v>
      </c>
      <c r="H725" s="12" t="s">
        <v>227</v>
      </c>
      <c r="I725" s="12" t="s">
        <v>1585</v>
      </c>
      <c r="J725" s="126" t="s">
        <v>1377</v>
      </c>
      <c r="K725" s="12"/>
      <c r="L725" s="106">
        <v>417</v>
      </c>
      <c r="M725" s="12"/>
      <c r="N725" s="12"/>
      <c r="O725" s="127"/>
      <c r="P725" s="12"/>
      <c r="Q725" s="12"/>
      <c r="R725" s="127">
        <v>200</v>
      </c>
      <c r="S725" s="106">
        <f>+L725-R725</f>
        <v>217</v>
      </c>
      <c r="T725" s="127"/>
    </row>
    <row r="726" spans="1:20" s="12" customFormat="1" ht="24.75" customHeight="1" x14ac:dyDescent="0.25">
      <c r="A726" s="149" t="s">
        <v>40</v>
      </c>
      <c r="B726" s="149" t="s">
        <v>58</v>
      </c>
      <c r="C726" s="108"/>
      <c r="D726" s="149"/>
      <c r="E726" s="149"/>
      <c r="F726" s="125"/>
      <c r="G726" s="125" t="s">
        <v>399</v>
      </c>
      <c r="H726" s="149" t="s">
        <v>400</v>
      </c>
      <c r="I726" s="149" t="s">
        <v>347</v>
      </c>
      <c r="J726" s="179" t="s">
        <v>923</v>
      </c>
      <c r="K726" s="149"/>
      <c r="L726" s="108">
        <v>410</v>
      </c>
      <c r="M726" s="149"/>
      <c r="N726" s="149"/>
      <c r="O726" s="108">
        <v>350</v>
      </c>
      <c r="P726" s="149"/>
      <c r="Q726" s="149"/>
      <c r="R726" s="90">
        <f>L726-O726</f>
        <v>60</v>
      </c>
      <c r="S726" s="90"/>
      <c r="T726" s="90"/>
    </row>
    <row r="727" spans="1:20" s="12" customFormat="1" ht="24.75" customHeight="1" x14ac:dyDescent="0.25">
      <c r="A727" s="188"/>
      <c r="B727" s="149" t="s">
        <v>58</v>
      </c>
      <c r="C727" s="108"/>
      <c r="D727" s="149"/>
      <c r="E727" s="149"/>
      <c r="F727" s="149"/>
      <c r="G727" s="183" t="s">
        <v>1604</v>
      </c>
      <c r="H727" s="183" t="s">
        <v>227</v>
      </c>
      <c r="I727" s="12" t="s">
        <v>1414</v>
      </c>
      <c r="J727" s="126" t="s">
        <v>1515</v>
      </c>
      <c r="L727" s="90">
        <v>2500</v>
      </c>
      <c r="M727" s="149"/>
      <c r="N727" s="149"/>
      <c r="O727" s="108">
        <v>2000</v>
      </c>
      <c r="P727" s="149"/>
      <c r="Q727" s="149"/>
      <c r="R727" s="90">
        <f>L727-O727</f>
        <v>500</v>
      </c>
      <c r="S727" s="90"/>
      <c r="T727" s="108"/>
    </row>
    <row r="728" spans="1:20" s="12" customFormat="1" ht="24.75" customHeight="1" x14ac:dyDescent="0.25">
      <c r="A728" s="188"/>
      <c r="B728" s="149" t="s">
        <v>58</v>
      </c>
      <c r="C728" s="108"/>
      <c r="D728" s="149"/>
      <c r="E728" s="149"/>
      <c r="F728" s="149"/>
      <c r="G728" s="183" t="s">
        <v>1605</v>
      </c>
      <c r="H728" s="183" t="s">
        <v>227</v>
      </c>
      <c r="I728" s="12" t="s">
        <v>1414</v>
      </c>
      <c r="J728" s="126" t="s">
        <v>1515</v>
      </c>
      <c r="K728" s="149"/>
      <c r="L728" s="90">
        <v>2500</v>
      </c>
      <c r="M728" s="149"/>
      <c r="N728" s="149"/>
      <c r="O728" s="108">
        <v>2000</v>
      </c>
      <c r="P728" s="149"/>
      <c r="Q728" s="149"/>
      <c r="R728" s="90">
        <f>L728-O728</f>
        <v>500</v>
      </c>
      <c r="S728" s="90"/>
      <c r="T728" s="108"/>
    </row>
    <row r="729" spans="1:20" s="12" customFormat="1" ht="24.75" customHeight="1" x14ac:dyDescent="0.25">
      <c r="A729" s="188"/>
      <c r="B729" s="149" t="s">
        <v>58</v>
      </c>
      <c r="C729" s="108"/>
      <c r="D729" s="149"/>
      <c r="E729" s="149"/>
      <c r="F729" s="149"/>
      <c r="G729" s="183" t="s">
        <v>541</v>
      </c>
      <c r="H729" s="183" t="s">
        <v>400</v>
      </c>
      <c r="I729" s="12" t="s">
        <v>1610</v>
      </c>
      <c r="J729" s="126" t="s">
        <v>1494</v>
      </c>
      <c r="K729" s="149"/>
      <c r="L729" s="90">
        <v>800</v>
      </c>
      <c r="M729" s="149"/>
      <c r="N729" s="149"/>
      <c r="O729" s="108"/>
      <c r="P729" s="149"/>
      <c r="Q729" s="149"/>
      <c r="R729" s="108">
        <v>200</v>
      </c>
      <c r="S729" s="90">
        <f>+L729-R729</f>
        <v>600</v>
      </c>
      <c r="T729" s="108"/>
    </row>
    <row r="730" spans="1:20" s="12" customFormat="1" ht="24.75" customHeight="1" x14ac:dyDescent="0.25">
      <c r="A730" s="188" t="s">
        <v>40</v>
      </c>
      <c r="B730" s="149" t="s">
        <v>58</v>
      </c>
      <c r="C730" s="108"/>
      <c r="D730" s="149"/>
      <c r="E730" s="149"/>
      <c r="F730" s="149"/>
      <c r="G730" s="179" t="s">
        <v>964</v>
      </c>
      <c r="H730" s="125" t="s">
        <v>401</v>
      </c>
      <c r="I730" s="191" t="s">
        <v>2079</v>
      </c>
      <c r="J730" s="179" t="s">
        <v>1379</v>
      </c>
      <c r="K730" s="149"/>
      <c r="L730" s="108">
        <v>3750</v>
      </c>
      <c r="M730" s="149"/>
      <c r="N730" s="149"/>
      <c r="O730" s="108">
        <v>2000</v>
      </c>
      <c r="P730" s="149"/>
      <c r="Q730" s="149"/>
      <c r="R730" s="108">
        <v>250</v>
      </c>
      <c r="S730" s="108">
        <f>L730-O730-R730</f>
        <v>1500</v>
      </c>
      <c r="T730" s="108"/>
    </row>
    <row r="731" spans="1:20" s="12" customFormat="1" ht="24.75" customHeight="1" x14ac:dyDescent="0.25">
      <c r="A731" s="188" t="s">
        <v>40</v>
      </c>
      <c r="B731" s="149" t="s">
        <v>58</v>
      </c>
      <c r="C731" s="108"/>
      <c r="D731" s="149"/>
      <c r="E731" s="149"/>
      <c r="F731" s="149"/>
      <c r="G731" s="179" t="s">
        <v>402</v>
      </c>
      <c r="H731" s="125" t="s">
        <v>400</v>
      </c>
      <c r="I731" s="191" t="s">
        <v>446</v>
      </c>
      <c r="J731" s="179" t="s">
        <v>649</v>
      </c>
      <c r="K731" s="149"/>
      <c r="L731" s="108">
        <v>350</v>
      </c>
      <c r="M731" s="149"/>
      <c r="N731" s="149"/>
      <c r="O731" s="108">
        <v>50</v>
      </c>
      <c r="P731" s="149"/>
      <c r="Q731" s="149"/>
      <c r="R731" s="108">
        <f>+L731-O731</f>
        <v>300</v>
      </c>
      <c r="S731" s="108"/>
      <c r="T731" s="108"/>
    </row>
    <row r="732" spans="1:20" s="149" customFormat="1" ht="16.5" customHeight="1" x14ac:dyDescent="0.25">
      <c r="A732" s="188" t="s">
        <v>40</v>
      </c>
      <c r="B732" s="149" t="s">
        <v>58</v>
      </c>
      <c r="C732" s="108"/>
      <c r="G732" s="179" t="s">
        <v>1391</v>
      </c>
      <c r="H732" s="125" t="s">
        <v>227</v>
      </c>
      <c r="I732" s="191" t="s">
        <v>1382</v>
      </c>
      <c r="J732" s="179" t="s">
        <v>1379</v>
      </c>
      <c r="L732" s="108">
        <v>5152</v>
      </c>
      <c r="O732" s="108">
        <v>1500</v>
      </c>
      <c r="R732" s="108">
        <v>250</v>
      </c>
      <c r="S732" s="108">
        <f>L732-O732-R732</f>
        <v>3402</v>
      </c>
      <c r="T732" s="108"/>
    </row>
    <row r="733" spans="1:20" s="149" customFormat="1" ht="16.5" customHeight="1" x14ac:dyDescent="0.25">
      <c r="A733" s="188" t="s">
        <v>40</v>
      </c>
      <c r="B733" s="179" t="s">
        <v>58</v>
      </c>
      <c r="C733" s="108"/>
      <c r="D733" s="108"/>
      <c r="E733" s="108"/>
      <c r="F733" s="108"/>
      <c r="G733" s="125" t="s">
        <v>1392</v>
      </c>
      <c r="H733" s="125" t="s">
        <v>227</v>
      </c>
      <c r="I733" s="191" t="s">
        <v>1382</v>
      </c>
      <c r="J733" s="179" t="s">
        <v>1376</v>
      </c>
      <c r="L733" s="108">
        <v>3800</v>
      </c>
      <c r="O733" s="108">
        <v>2000</v>
      </c>
      <c r="R733" s="108">
        <v>250</v>
      </c>
      <c r="S733" s="108">
        <f>L733-O733-R733</f>
        <v>1550</v>
      </c>
      <c r="T733" s="108"/>
    </row>
    <row r="734" spans="1:20" s="149" customFormat="1" ht="24.75" customHeight="1" x14ac:dyDescent="0.25">
      <c r="A734" s="188"/>
      <c r="B734" s="149" t="s">
        <v>58</v>
      </c>
      <c r="C734" s="108"/>
      <c r="G734" s="183" t="s">
        <v>739</v>
      </c>
      <c r="H734" s="183" t="s">
        <v>227</v>
      </c>
      <c r="I734" s="183" t="s">
        <v>669</v>
      </c>
      <c r="J734" s="179" t="s">
        <v>634</v>
      </c>
      <c r="L734" s="90">
        <v>1500</v>
      </c>
      <c r="O734" s="108">
        <v>1000</v>
      </c>
      <c r="R734" s="90">
        <v>250</v>
      </c>
      <c r="S734" s="108"/>
      <c r="T734" s="108"/>
    </row>
    <row r="735" spans="1:20" s="12" customFormat="1" ht="24.75" customHeight="1" x14ac:dyDescent="0.25">
      <c r="A735" s="188"/>
      <c r="B735" s="149" t="s">
        <v>58</v>
      </c>
      <c r="C735" s="108"/>
      <c r="D735" s="149"/>
      <c r="E735" s="149"/>
      <c r="F735" s="149"/>
      <c r="G735" s="183" t="s">
        <v>740</v>
      </c>
      <c r="H735" s="183" t="s">
        <v>738</v>
      </c>
      <c r="I735" s="183" t="s">
        <v>1790</v>
      </c>
      <c r="J735" s="179" t="s">
        <v>1377</v>
      </c>
      <c r="K735" s="149"/>
      <c r="L735" s="90">
        <v>500</v>
      </c>
      <c r="M735" s="149"/>
      <c r="N735" s="149"/>
      <c r="O735" s="108"/>
      <c r="P735" s="149"/>
      <c r="Q735" s="149"/>
      <c r="R735" s="90">
        <v>150</v>
      </c>
      <c r="S735" s="108"/>
      <c r="T735" s="108"/>
    </row>
    <row r="736" spans="1:20" s="12" customFormat="1" ht="24.75" customHeight="1" x14ac:dyDescent="0.25">
      <c r="A736" s="188"/>
      <c r="B736" s="149" t="s">
        <v>58</v>
      </c>
      <c r="C736" s="108"/>
      <c r="D736" s="149"/>
      <c r="E736" s="149"/>
      <c r="F736" s="149"/>
      <c r="G736" s="183" t="s">
        <v>360</v>
      </c>
      <c r="H736" s="183" t="s">
        <v>227</v>
      </c>
      <c r="I736" s="183" t="s">
        <v>1430</v>
      </c>
      <c r="J736" s="179" t="s">
        <v>1377</v>
      </c>
      <c r="K736" s="149"/>
      <c r="L736" s="90">
        <v>2500</v>
      </c>
      <c r="M736" s="149"/>
      <c r="N736" s="149"/>
      <c r="O736" s="108">
        <v>1000</v>
      </c>
      <c r="P736" s="149"/>
      <c r="Q736" s="149"/>
      <c r="R736" s="108">
        <v>150</v>
      </c>
      <c r="S736" s="90">
        <f>+L736-O736-R736</f>
        <v>1350</v>
      </c>
      <c r="T736" s="108"/>
    </row>
    <row r="737" spans="1:20" s="12" customFormat="1" ht="24.75" customHeight="1" x14ac:dyDescent="0.25">
      <c r="A737" s="188"/>
      <c r="B737" s="149"/>
      <c r="C737" s="108"/>
      <c r="D737" s="149"/>
      <c r="E737" s="149"/>
      <c r="F737" s="149"/>
      <c r="G737" s="183" t="s">
        <v>1383</v>
      </c>
      <c r="H737" s="183" t="s">
        <v>288</v>
      </c>
      <c r="I737" s="183" t="s">
        <v>1384</v>
      </c>
      <c r="J737" s="179" t="s">
        <v>1377</v>
      </c>
      <c r="K737" s="149"/>
      <c r="L737" s="90">
        <v>2500</v>
      </c>
      <c r="M737" s="149"/>
      <c r="N737" s="149"/>
      <c r="O737" s="108"/>
      <c r="P737" s="149"/>
      <c r="Q737" s="149"/>
      <c r="R737" s="90">
        <v>150</v>
      </c>
      <c r="S737" s="90">
        <f>+L737-R737</f>
        <v>2350</v>
      </c>
      <c r="T737" s="108"/>
    </row>
    <row r="738" spans="1:20" s="149" customFormat="1" ht="21.75" customHeight="1" x14ac:dyDescent="0.25">
      <c r="A738" s="12"/>
      <c r="B738" s="12"/>
      <c r="C738" s="319"/>
      <c r="D738" s="12"/>
      <c r="E738" s="12"/>
      <c r="F738" s="184"/>
      <c r="G738" s="12" t="s">
        <v>2780</v>
      </c>
      <c r="H738" s="12" t="s">
        <v>288</v>
      </c>
      <c r="I738" s="12" t="s">
        <v>1585</v>
      </c>
      <c r="J738" s="126" t="s">
        <v>1377</v>
      </c>
      <c r="K738" s="12"/>
      <c r="L738" s="106">
        <v>417</v>
      </c>
      <c r="M738" s="12"/>
      <c r="N738" s="12"/>
      <c r="O738" s="127"/>
      <c r="P738" s="12"/>
      <c r="Q738" s="12"/>
      <c r="R738" s="127">
        <v>200</v>
      </c>
      <c r="S738" s="106">
        <f>+L738-R738</f>
        <v>217</v>
      </c>
      <c r="T738" s="127"/>
    </row>
    <row r="739" spans="1:20" s="149" customFormat="1" ht="21.75" customHeight="1" x14ac:dyDescent="0.25">
      <c r="A739" s="12"/>
      <c r="B739" s="12"/>
      <c r="C739" s="319"/>
      <c r="D739" s="12"/>
      <c r="E739" s="12"/>
      <c r="F739" s="184"/>
      <c r="G739" s="12" t="s">
        <v>764</v>
      </c>
      <c r="H739" s="12" t="s">
        <v>288</v>
      </c>
      <c r="I739" s="12" t="s">
        <v>2676</v>
      </c>
      <c r="J739" s="126" t="s">
        <v>1377</v>
      </c>
      <c r="K739" s="12"/>
      <c r="L739" s="106">
        <v>500</v>
      </c>
      <c r="M739" s="12"/>
      <c r="N739" s="12"/>
      <c r="O739" s="127"/>
      <c r="P739" s="12"/>
      <c r="Q739" s="12"/>
      <c r="R739" s="127">
        <v>150</v>
      </c>
      <c r="S739" s="106">
        <f>+L739-R739</f>
        <v>350</v>
      </c>
      <c r="T739" s="127"/>
    </row>
    <row r="740" spans="1:20" s="149" customFormat="1" ht="18.75" customHeight="1" x14ac:dyDescent="0.25">
      <c r="A740" s="188"/>
      <c r="C740" s="108"/>
      <c r="G740" s="183" t="s">
        <v>1791</v>
      </c>
      <c r="H740" s="183" t="s">
        <v>288</v>
      </c>
      <c r="I740" s="183" t="s">
        <v>667</v>
      </c>
      <c r="J740" s="179" t="s">
        <v>1377</v>
      </c>
      <c r="L740" s="90">
        <v>2500</v>
      </c>
      <c r="O740" s="108">
        <v>1500</v>
      </c>
      <c r="R740" s="108">
        <v>250</v>
      </c>
      <c r="S740" s="90">
        <f>+L740-O740-R740</f>
        <v>750</v>
      </c>
      <c r="T740" s="108"/>
    </row>
    <row r="741" spans="1:20" s="149" customFormat="1" ht="22.5" customHeight="1" x14ac:dyDescent="0.25">
      <c r="A741" s="12"/>
      <c r="B741" s="12"/>
      <c r="C741" s="319"/>
      <c r="D741" s="12"/>
      <c r="E741" s="12"/>
      <c r="F741" s="184"/>
      <c r="G741" s="12" t="s">
        <v>1588</v>
      </c>
      <c r="H741" s="12" t="s">
        <v>229</v>
      </c>
      <c r="I741" s="12" t="s">
        <v>1511</v>
      </c>
      <c r="J741" s="126" t="s">
        <v>1494</v>
      </c>
      <c r="K741" s="12"/>
      <c r="L741" s="106">
        <v>2000</v>
      </c>
      <c r="M741" s="12"/>
      <c r="N741" s="12"/>
      <c r="O741" s="127"/>
      <c r="P741" s="12"/>
      <c r="Q741" s="12"/>
      <c r="R741" s="127">
        <v>250</v>
      </c>
      <c r="S741" s="106">
        <f>+L741-R741</f>
        <v>1750</v>
      </c>
      <c r="T741" s="127"/>
    </row>
    <row r="742" spans="1:20" s="149" customFormat="1" ht="23.25" customHeight="1" x14ac:dyDescent="0.25">
      <c r="A742" s="12"/>
      <c r="B742" s="12"/>
      <c r="C742" s="319"/>
      <c r="D742" s="12"/>
      <c r="E742" s="12"/>
      <c r="F742" s="184"/>
      <c r="G742" s="12" t="s">
        <v>1589</v>
      </c>
      <c r="H742" s="12" t="s">
        <v>229</v>
      </c>
      <c r="I742" s="12" t="s">
        <v>1511</v>
      </c>
      <c r="J742" s="126" t="s">
        <v>1494</v>
      </c>
      <c r="K742" s="12"/>
      <c r="L742" s="106">
        <v>2000</v>
      </c>
      <c r="M742" s="12"/>
      <c r="N742" s="12"/>
      <c r="O742" s="127"/>
      <c r="P742" s="12"/>
      <c r="Q742" s="12"/>
      <c r="R742" s="127">
        <v>250</v>
      </c>
      <c r="S742" s="106">
        <f>+L742-R742</f>
        <v>1750</v>
      </c>
      <c r="T742" s="127"/>
    </row>
    <row r="743" spans="1:20" s="12" customFormat="1" ht="28.5" customHeight="1" x14ac:dyDescent="0.25">
      <c r="A743" s="188"/>
      <c r="B743" s="149"/>
      <c r="C743" s="108"/>
      <c r="D743" s="149"/>
      <c r="E743" s="149"/>
      <c r="F743" s="149"/>
      <c r="G743" s="183" t="s">
        <v>763</v>
      </c>
      <c r="H743" s="183" t="s">
        <v>406</v>
      </c>
      <c r="I743" s="183" t="s">
        <v>748</v>
      </c>
      <c r="J743" s="179" t="s">
        <v>634</v>
      </c>
      <c r="K743" s="149"/>
      <c r="L743" s="90">
        <v>250</v>
      </c>
      <c r="M743" s="149"/>
      <c r="N743" s="149"/>
      <c r="O743" s="108"/>
      <c r="P743" s="149"/>
      <c r="Q743" s="149"/>
      <c r="R743" s="90">
        <f>+L743</f>
        <v>250</v>
      </c>
      <c r="S743" s="108"/>
      <c r="T743" s="108"/>
    </row>
    <row r="744" spans="1:20" s="12" customFormat="1" ht="24.75" customHeight="1" x14ac:dyDescent="0.25">
      <c r="A744" s="188"/>
      <c r="B744" s="149"/>
      <c r="C744" s="108"/>
      <c r="D744" s="149"/>
      <c r="E744" s="149"/>
      <c r="F744" s="149"/>
      <c r="G744" s="183" t="s">
        <v>1792</v>
      </c>
      <c r="H744" s="183" t="s">
        <v>182</v>
      </c>
      <c r="I744" s="183" t="s">
        <v>668</v>
      </c>
      <c r="J744" s="179" t="s">
        <v>1377</v>
      </c>
      <c r="K744" s="149"/>
      <c r="L744" s="90">
        <v>500</v>
      </c>
      <c r="M744" s="149"/>
      <c r="N744" s="149"/>
      <c r="O744" s="108"/>
      <c r="P744" s="149"/>
      <c r="Q744" s="149"/>
      <c r="R744" s="108">
        <v>250</v>
      </c>
      <c r="S744" s="90">
        <f>+L744-R744</f>
        <v>250</v>
      </c>
      <c r="T744" s="108"/>
    </row>
    <row r="745" spans="1:20" s="12" customFormat="1" ht="24.75" customHeight="1" x14ac:dyDescent="0.25">
      <c r="A745" s="188"/>
      <c r="B745" s="149"/>
      <c r="C745" s="108"/>
      <c r="D745" s="149"/>
      <c r="E745" s="149"/>
      <c r="F745" s="149"/>
      <c r="G745" s="183" t="s">
        <v>1433</v>
      </c>
      <c r="H745" s="183" t="s">
        <v>229</v>
      </c>
      <c r="I745" s="183" t="s">
        <v>1382</v>
      </c>
      <c r="J745" s="179" t="s">
        <v>1377</v>
      </c>
      <c r="K745" s="149"/>
      <c r="L745" s="90">
        <v>1250</v>
      </c>
      <c r="M745" s="149"/>
      <c r="N745" s="149"/>
      <c r="O745" s="108">
        <v>500</v>
      </c>
      <c r="P745" s="149"/>
      <c r="Q745" s="149"/>
      <c r="R745" s="108">
        <v>250</v>
      </c>
      <c r="S745" s="90">
        <f>+L745-O745-R745</f>
        <v>500</v>
      </c>
      <c r="T745" s="108"/>
    </row>
    <row r="746" spans="1:20" s="12" customFormat="1" ht="34.5" customHeight="1" x14ac:dyDescent="0.25">
      <c r="A746" s="188" t="s">
        <v>61</v>
      </c>
      <c r="B746" s="409"/>
      <c r="C746" s="409"/>
      <c r="D746" s="179"/>
      <c r="E746" s="179"/>
      <c r="F746" s="179"/>
      <c r="G746" s="192" t="s">
        <v>1393</v>
      </c>
      <c r="H746" s="179" t="s">
        <v>405</v>
      </c>
      <c r="I746" s="192" t="s">
        <v>1394</v>
      </c>
      <c r="J746" s="192" t="s">
        <v>2007</v>
      </c>
      <c r="K746" s="179"/>
      <c r="L746" s="90">
        <f>28605-260</f>
        <v>28345</v>
      </c>
      <c r="M746" s="108"/>
      <c r="N746" s="108"/>
      <c r="O746" s="90"/>
      <c r="P746" s="108"/>
      <c r="Q746" s="108"/>
      <c r="R746" s="108">
        <v>250</v>
      </c>
      <c r="S746" s="90">
        <f>+L746-R746</f>
        <v>28095</v>
      </c>
      <c r="T746" s="90"/>
    </row>
    <row r="747" spans="1:20" s="149" customFormat="1" ht="31.5" customHeight="1" x14ac:dyDescent="0.25">
      <c r="A747" s="188"/>
      <c r="C747" s="108"/>
      <c r="G747" s="179" t="s">
        <v>964</v>
      </c>
      <c r="H747" s="149" t="s">
        <v>406</v>
      </c>
      <c r="I747" s="191" t="s">
        <v>970</v>
      </c>
      <c r="J747" s="179" t="s">
        <v>1380</v>
      </c>
      <c r="L747" s="108">
        <v>3000</v>
      </c>
      <c r="O747" s="90">
        <v>900</v>
      </c>
      <c r="Q747" s="347"/>
      <c r="R747" s="90">
        <v>100</v>
      </c>
      <c r="S747" s="90">
        <f>+L747-O747-R747</f>
        <v>2000</v>
      </c>
      <c r="T747" s="90"/>
    </row>
    <row r="748" spans="1:20" s="12" customFormat="1" ht="24.75" customHeight="1" x14ac:dyDescent="0.25">
      <c r="A748" s="149" t="s">
        <v>40</v>
      </c>
      <c r="B748" s="149"/>
      <c r="C748" s="108"/>
      <c r="D748" s="149"/>
      <c r="E748" s="149"/>
      <c r="F748" s="149"/>
      <c r="G748" s="125" t="s">
        <v>971</v>
      </c>
      <c r="H748" s="149" t="s">
        <v>407</v>
      </c>
      <c r="I748" s="191" t="s">
        <v>605</v>
      </c>
      <c r="J748" s="179" t="s">
        <v>923</v>
      </c>
      <c r="K748" s="149"/>
      <c r="L748" s="108">
        <v>2500</v>
      </c>
      <c r="M748" s="149"/>
      <c r="N748" s="149"/>
      <c r="O748" s="108">
        <v>837</v>
      </c>
      <c r="P748" s="149"/>
      <c r="Q748" s="149"/>
      <c r="R748" s="108">
        <v>500</v>
      </c>
      <c r="S748" s="90">
        <f>+L748-O748-R748</f>
        <v>1163</v>
      </c>
      <c r="T748" s="90"/>
    </row>
    <row r="749" spans="1:20" s="149" customFormat="1" ht="16.5" customHeight="1" x14ac:dyDescent="0.25">
      <c r="A749" s="149" t="s">
        <v>40</v>
      </c>
      <c r="C749" s="108"/>
      <c r="G749" s="125" t="s">
        <v>408</v>
      </c>
      <c r="H749" s="149" t="s">
        <v>409</v>
      </c>
      <c r="I749" s="149" t="s">
        <v>347</v>
      </c>
      <c r="J749" s="179" t="s">
        <v>923</v>
      </c>
      <c r="L749" s="108">
        <v>282</v>
      </c>
      <c r="O749" s="108">
        <v>225</v>
      </c>
      <c r="R749" s="108">
        <f>+L749-O749</f>
        <v>57</v>
      </c>
      <c r="S749" s="90"/>
      <c r="T749" s="90"/>
    </row>
    <row r="750" spans="1:20" s="12" customFormat="1" ht="24.75" customHeight="1" x14ac:dyDescent="0.25">
      <c r="A750" s="188" t="s">
        <v>40</v>
      </c>
      <c r="B750" s="149"/>
      <c r="C750" s="108"/>
      <c r="D750" s="149"/>
      <c r="E750" s="149"/>
      <c r="F750" s="149"/>
      <c r="G750" s="179" t="s">
        <v>348</v>
      </c>
      <c r="H750" s="125" t="s">
        <v>88</v>
      </c>
      <c r="I750" s="191" t="s">
        <v>1302</v>
      </c>
      <c r="J750" s="179" t="s">
        <v>1379</v>
      </c>
      <c r="K750" s="149"/>
      <c r="L750" s="108">
        <v>2500</v>
      </c>
      <c r="M750" s="149"/>
      <c r="N750" s="149"/>
      <c r="O750" s="108">
        <v>550</v>
      </c>
      <c r="P750" s="149"/>
      <c r="Q750" s="149"/>
      <c r="R750" s="108">
        <v>150</v>
      </c>
      <c r="S750" s="108">
        <f>+L750-O750-R750</f>
        <v>1800</v>
      </c>
      <c r="T750" s="108"/>
    </row>
    <row r="751" spans="1:20" s="149" customFormat="1" ht="16.5" customHeight="1" x14ac:dyDescent="0.25">
      <c r="A751" s="188" t="s">
        <v>40</v>
      </c>
      <c r="C751" s="108"/>
      <c r="G751" s="179" t="s">
        <v>964</v>
      </c>
      <c r="H751" s="125" t="s">
        <v>410</v>
      </c>
      <c r="I751" s="191" t="s">
        <v>972</v>
      </c>
      <c r="J751" s="179" t="s">
        <v>1379</v>
      </c>
      <c r="L751" s="108">
        <v>2500</v>
      </c>
      <c r="O751" s="108">
        <v>500</v>
      </c>
      <c r="R751" s="108">
        <v>150</v>
      </c>
      <c r="S751" s="108">
        <f>+L751-O751-R751</f>
        <v>1850</v>
      </c>
      <c r="T751" s="108"/>
    </row>
    <row r="752" spans="1:20" s="149" customFormat="1" ht="16.5" customHeight="1" x14ac:dyDescent="0.25">
      <c r="A752" s="188" t="s">
        <v>40</v>
      </c>
      <c r="C752" s="108"/>
      <c r="G752" s="179" t="s">
        <v>973</v>
      </c>
      <c r="H752" s="125" t="s">
        <v>411</v>
      </c>
      <c r="I752" s="191" t="s">
        <v>970</v>
      </c>
      <c r="J752" s="179" t="s">
        <v>1379</v>
      </c>
      <c r="L752" s="108">
        <v>2500</v>
      </c>
      <c r="O752" s="108">
        <v>350</v>
      </c>
      <c r="R752" s="108">
        <v>150</v>
      </c>
      <c r="S752" s="108">
        <f>+L752-O752-R752</f>
        <v>2000</v>
      </c>
      <c r="T752" s="108"/>
    </row>
    <row r="753" spans="1:20" s="12" customFormat="1" ht="24.75" customHeight="1" x14ac:dyDescent="0.25">
      <c r="A753" s="188" t="s">
        <v>40</v>
      </c>
      <c r="B753" s="149"/>
      <c r="C753" s="149"/>
      <c r="D753" s="149"/>
      <c r="E753" s="149"/>
      <c r="F753" s="149"/>
      <c r="G753" s="179" t="s">
        <v>974</v>
      </c>
      <c r="H753" s="125" t="s">
        <v>121</v>
      </c>
      <c r="I753" s="191" t="s">
        <v>970</v>
      </c>
      <c r="J753" s="179" t="s">
        <v>1379</v>
      </c>
      <c r="K753" s="149"/>
      <c r="L753" s="108">
        <v>2500</v>
      </c>
      <c r="M753" s="149"/>
      <c r="N753" s="149"/>
      <c r="O753" s="108">
        <v>500</v>
      </c>
      <c r="P753" s="149"/>
      <c r="Q753" s="149"/>
      <c r="R753" s="108">
        <v>150</v>
      </c>
      <c r="S753" s="108">
        <f>+L753-O753-R753</f>
        <v>1850</v>
      </c>
      <c r="T753" s="108"/>
    </row>
    <row r="754" spans="1:20" s="12" customFormat="1" ht="24.75" customHeight="1" x14ac:dyDescent="0.25">
      <c r="A754" s="188" t="s">
        <v>40</v>
      </c>
      <c r="B754" s="149"/>
      <c r="C754" s="108"/>
      <c r="D754" s="149"/>
      <c r="E754" s="149"/>
      <c r="F754" s="149"/>
      <c r="G754" s="179" t="s">
        <v>1640</v>
      </c>
      <c r="H754" s="125" t="s">
        <v>121</v>
      </c>
      <c r="I754" s="191" t="s">
        <v>1641</v>
      </c>
      <c r="J754" s="179" t="s">
        <v>1379</v>
      </c>
      <c r="K754" s="149"/>
      <c r="L754" s="108">
        <v>350</v>
      </c>
      <c r="M754" s="149"/>
      <c r="N754" s="149"/>
      <c r="O754" s="108"/>
      <c r="P754" s="149"/>
      <c r="Q754" s="149"/>
      <c r="R754" s="108">
        <v>150</v>
      </c>
      <c r="S754" s="108">
        <f>+L754-R754</f>
        <v>200</v>
      </c>
      <c r="T754" s="108"/>
    </row>
    <row r="755" spans="1:20" s="12" customFormat="1" ht="24.75" customHeight="1" x14ac:dyDescent="0.25">
      <c r="A755" s="188" t="s">
        <v>40</v>
      </c>
      <c r="B755" s="149"/>
      <c r="C755" s="108"/>
      <c r="D755" s="149"/>
      <c r="E755" s="149"/>
      <c r="F755" s="149"/>
      <c r="G755" s="179" t="s">
        <v>1643</v>
      </c>
      <c r="H755" s="125" t="s">
        <v>1642</v>
      </c>
      <c r="I755" s="191" t="s">
        <v>347</v>
      </c>
      <c r="J755" s="179" t="s">
        <v>1379</v>
      </c>
      <c r="K755" s="149"/>
      <c r="L755" s="108">
        <v>350</v>
      </c>
      <c r="M755" s="149"/>
      <c r="N755" s="149"/>
      <c r="O755" s="108"/>
      <c r="P755" s="149"/>
      <c r="Q755" s="149"/>
      <c r="R755" s="108">
        <v>150</v>
      </c>
      <c r="S755" s="108">
        <f>+L755-R755</f>
        <v>200</v>
      </c>
      <c r="T755" s="108"/>
    </row>
    <row r="756" spans="1:20" s="149" customFormat="1" ht="42" customHeight="1" x14ac:dyDescent="0.25">
      <c r="A756" s="188" t="s">
        <v>40</v>
      </c>
      <c r="C756" s="409"/>
      <c r="D756" s="409"/>
      <c r="E756" s="409"/>
      <c r="F756" s="409"/>
      <c r="G756" s="125" t="s">
        <v>564</v>
      </c>
      <c r="H756" s="125" t="s">
        <v>406</v>
      </c>
      <c r="I756" s="191" t="s">
        <v>347</v>
      </c>
      <c r="J756" s="179" t="s">
        <v>1376</v>
      </c>
      <c r="L756" s="108">
        <v>350</v>
      </c>
      <c r="O756" s="108">
        <v>50</v>
      </c>
      <c r="R756" s="108">
        <v>150</v>
      </c>
      <c r="S756" s="108"/>
      <c r="T756" s="108"/>
    </row>
    <row r="757" spans="1:20" s="149" customFormat="1" ht="24" customHeight="1" x14ac:dyDescent="0.25">
      <c r="A757" s="188" t="s">
        <v>40</v>
      </c>
      <c r="C757" s="108"/>
      <c r="D757" s="409"/>
      <c r="E757" s="409"/>
      <c r="F757" s="409"/>
      <c r="G757" s="125" t="s">
        <v>565</v>
      </c>
      <c r="H757" s="125" t="s">
        <v>406</v>
      </c>
      <c r="I757" s="191" t="s">
        <v>347</v>
      </c>
      <c r="J757" s="179" t="s">
        <v>636</v>
      </c>
      <c r="L757" s="108">
        <v>413</v>
      </c>
      <c r="O757" s="108">
        <v>411</v>
      </c>
      <c r="R757" s="108">
        <f>+L757-O757</f>
        <v>2</v>
      </c>
      <c r="S757" s="108"/>
      <c r="T757" s="108"/>
    </row>
    <row r="758" spans="1:20" s="149" customFormat="1" ht="12.75" customHeight="1" x14ac:dyDescent="0.25">
      <c r="A758" s="12"/>
      <c r="B758" s="12"/>
      <c r="C758" s="319"/>
      <c r="D758" s="12"/>
      <c r="E758" s="12"/>
      <c r="F758" s="184"/>
      <c r="G758" s="12" t="s">
        <v>2781</v>
      </c>
      <c r="H758" s="12" t="s">
        <v>121</v>
      </c>
      <c r="I758" s="12" t="s">
        <v>1585</v>
      </c>
      <c r="J758" s="126" t="s">
        <v>1377</v>
      </c>
      <c r="K758" s="12"/>
      <c r="L758" s="106">
        <v>417</v>
      </c>
      <c r="M758" s="12"/>
      <c r="N758" s="12"/>
      <c r="O758" s="127"/>
      <c r="P758" s="12"/>
      <c r="Q758" s="12"/>
      <c r="R758" s="127">
        <v>200</v>
      </c>
      <c r="S758" s="106">
        <f>+L758-R758</f>
        <v>217</v>
      </c>
      <c r="T758" s="127"/>
    </row>
    <row r="759" spans="1:20" s="149" customFormat="1" ht="24" customHeight="1" x14ac:dyDescent="0.25">
      <c r="A759" s="12"/>
      <c r="B759" s="12"/>
      <c r="C759" s="319"/>
      <c r="D759" s="12"/>
      <c r="E759" s="12"/>
      <c r="F759" s="339"/>
      <c r="G759" s="12" t="s">
        <v>2789</v>
      </c>
      <c r="H759" s="12" t="s">
        <v>406</v>
      </c>
      <c r="I759" s="12" t="s">
        <v>1585</v>
      </c>
      <c r="J759" s="126" t="s">
        <v>1377</v>
      </c>
      <c r="K759" s="12"/>
      <c r="L759" s="106">
        <v>417</v>
      </c>
      <c r="M759" s="12"/>
      <c r="N759" s="12"/>
      <c r="O759" s="127"/>
      <c r="P759" s="12"/>
      <c r="Q759" s="12"/>
      <c r="R759" s="127">
        <v>200</v>
      </c>
      <c r="S759" s="106">
        <f>+L759-R759</f>
        <v>217</v>
      </c>
      <c r="T759" s="127"/>
    </row>
    <row r="760" spans="1:20" s="149" customFormat="1" ht="24" customHeight="1" x14ac:dyDescent="0.25">
      <c r="A760" s="12"/>
      <c r="B760" s="12"/>
      <c r="C760" s="319"/>
      <c r="D760" s="12"/>
      <c r="E760" s="12"/>
      <c r="F760" s="184"/>
      <c r="G760" s="12" t="s">
        <v>1739</v>
      </c>
      <c r="H760" s="12" t="s">
        <v>411</v>
      </c>
      <c r="I760" s="12" t="s">
        <v>1735</v>
      </c>
      <c r="J760" s="126" t="s">
        <v>1377</v>
      </c>
      <c r="K760" s="12"/>
      <c r="L760" s="106">
        <v>1750</v>
      </c>
      <c r="M760" s="12"/>
      <c r="N760" s="12"/>
      <c r="O760" s="127"/>
      <c r="P760" s="12"/>
      <c r="Q760" s="12"/>
      <c r="R760" s="127">
        <v>200</v>
      </c>
      <c r="S760" s="106">
        <f>+L760-R760</f>
        <v>1550</v>
      </c>
      <c r="T760" s="127"/>
    </row>
    <row r="761" spans="1:20" s="149" customFormat="1" ht="24" customHeight="1" x14ac:dyDescent="0.25">
      <c r="A761" s="12"/>
      <c r="B761" s="413"/>
      <c r="C761" s="413"/>
      <c r="D761" s="413"/>
      <c r="E761" s="348"/>
      <c r="F761" s="184"/>
      <c r="G761" s="12" t="s">
        <v>2790</v>
      </c>
      <c r="H761" s="12" t="s">
        <v>120</v>
      </c>
      <c r="I761" s="12" t="s">
        <v>2377</v>
      </c>
      <c r="J761" s="126" t="s">
        <v>1377</v>
      </c>
      <c r="K761" s="12"/>
      <c r="L761" s="106">
        <v>2500</v>
      </c>
      <c r="M761" s="12"/>
      <c r="N761" s="12"/>
      <c r="O761" s="127"/>
      <c r="P761" s="12"/>
      <c r="Q761" s="12"/>
      <c r="R761" s="127">
        <v>200</v>
      </c>
      <c r="S761" s="106">
        <f>+L761-R761</f>
        <v>2300</v>
      </c>
      <c r="T761" s="127"/>
    </row>
    <row r="762" spans="1:20" s="149" customFormat="1" ht="24" customHeight="1" x14ac:dyDescent="0.25">
      <c r="A762" s="413"/>
      <c r="B762" s="413"/>
      <c r="C762" s="413"/>
      <c r="D762" s="413"/>
      <c r="E762" s="413"/>
      <c r="F762" s="413"/>
      <c r="G762" s="12" t="s">
        <v>868</v>
      </c>
      <c r="H762" s="12" t="s">
        <v>1177</v>
      </c>
      <c r="I762" s="12" t="s">
        <v>1966</v>
      </c>
      <c r="J762" s="126" t="s">
        <v>1377</v>
      </c>
      <c r="K762" s="12"/>
      <c r="L762" s="106">
        <v>2500</v>
      </c>
      <c r="M762" s="12"/>
      <c r="N762" s="12"/>
      <c r="O762" s="127">
        <v>100</v>
      </c>
      <c r="P762" s="12"/>
      <c r="Q762" s="12"/>
      <c r="R762" s="127">
        <v>200</v>
      </c>
      <c r="S762" s="106">
        <f>+L762-O762-R762</f>
        <v>2200</v>
      </c>
      <c r="T762" s="127"/>
    </row>
    <row r="763" spans="1:20" s="149" customFormat="1" ht="24" customHeight="1" x14ac:dyDescent="0.25">
      <c r="A763" s="412"/>
      <c r="B763" s="412"/>
      <c r="C763" s="412"/>
      <c r="D763" s="412"/>
      <c r="E763" s="412"/>
      <c r="F763" s="412"/>
      <c r="G763" s="183" t="s">
        <v>1967</v>
      </c>
      <c r="H763" s="183" t="s">
        <v>289</v>
      </c>
      <c r="I763" s="183" t="s">
        <v>1968</v>
      </c>
      <c r="J763" s="179" t="s">
        <v>1377</v>
      </c>
      <c r="L763" s="90">
        <v>2500</v>
      </c>
      <c r="O763" s="108"/>
      <c r="R763" s="108">
        <v>300</v>
      </c>
      <c r="S763" s="90">
        <f>+L763-R763</f>
        <v>2200</v>
      </c>
      <c r="T763" s="108"/>
    </row>
    <row r="764" spans="1:20" s="149" customFormat="1" ht="38.25" customHeight="1" x14ac:dyDescent="0.25">
      <c r="A764" s="410"/>
      <c r="B764" s="410"/>
      <c r="C764" s="410"/>
      <c r="D764" s="410"/>
      <c r="E764" s="410"/>
      <c r="F764" s="410"/>
      <c r="G764" s="337" t="s">
        <v>1962</v>
      </c>
      <c r="H764" s="196" t="s">
        <v>289</v>
      </c>
      <c r="I764" s="196" t="s">
        <v>1965</v>
      </c>
      <c r="J764" s="179" t="s">
        <v>1377</v>
      </c>
      <c r="L764" s="90">
        <v>2500</v>
      </c>
      <c r="O764" s="108">
        <v>250</v>
      </c>
      <c r="R764" s="108">
        <v>250</v>
      </c>
      <c r="S764" s="90">
        <f t="shared" ref="S764:S772" si="42">+L764-O764-R764</f>
        <v>2000</v>
      </c>
      <c r="T764" s="108"/>
    </row>
    <row r="765" spans="1:20" s="149" customFormat="1" ht="24" customHeight="1" x14ac:dyDescent="0.25">
      <c r="A765" s="349"/>
      <c r="B765" s="56"/>
      <c r="C765" s="2"/>
      <c r="D765" s="56"/>
      <c r="E765" s="56"/>
      <c r="F765" s="56"/>
      <c r="G765" s="183" t="s">
        <v>1087</v>
      </c>
      <c r="H765" s="183" t="s">
        <v>765</v>
      </c>
      <c r="I765" s="183" t="s">
        <v>1065</v>
      </c>
      <c r="J765" s="179" t="s">
        <v>1377</v>
      </c>
      <c r="K765" s="56"/>
      <c r="L765" s="104">
        <v>2500</v>
      </c>
      <c r="M765" s="56"/>
      <c r="N765" s="56"/>
      <c r="O765" s="108">
        <v>250</v>
      </c>
      <c r="P765" s="56"/>
      <c r="Q765" s="56"/>
      <c r="R765" s="108">
        <v>150</v>
      </c>
      <c r="S765" s="90">
        <f t="shared" si="42"/>
        <v>2100</v>
      </c>
      <c r="T765" s="2"/>
    </row>
    <row r="766" spans="1:20" s="149" customFormat="1" ht="24" customHeight="1" x14ac:dyDescent="0.25">
      <c r="A766" s="349"/>
      <c r="B766" s="56"/>
      <c r="C766" s="2"/>
      <c r="D766" s="56"/>
      <c r="E766" s="56"/>
      <c r="F766" s="56"/>
      <c r="G766" s="183" t="s">
        <v>1054</v>
      </c>
      <c r="H766" s="183" t="s">
        <v>766</v>
      </c>
      <c r="I766" s="183" t="s">
        <v>1006</v>
      </c>
      <c r="J766" s="179" t="s">
        <v>1377</v>
      </c>
      <c r="K766" s="56"/>
      <c r="L766" s="104">
        <v>3500</v>
      </c>
      <c r="M766" s="56"/>
      <c r="N766" s="56"/>
      <c r="O766" s="108">
        <v>250</v>
      </c>
      <c r="P766" s="56"/>
      <c r="Q766" s="56"/>
      <c r="R766" s="108">
        <v>250</v>
      </c>
      <c r="S766" s="90">
        <f t="shared" si="42"/>
        <v>3000</v>
      </c>
      <c r="T766" s="2"/>
    </row>
    <row r="767" spans="1:20" s="12" customFormat="1" ht="24" customHeight="1" x14ac:dyDescent="0.25">
      <c r="A767" s="412"/>
      <c r="B767" s="412"/>
      <c r="C767" s="412"/>
      <c r="D767" s="412"/>
      <c r="E767" s="412"/>
      <c r="F767" s="412"/>
      <c r="G767" s="183" t="s">
        <v>1963</v>
      </c>
      <c r="H767" s="183" t="s">
        <v>767</v>
      </c>
      <c r="I767" s="183" t="s">
        <v>1964</v>
      </c>
      <c r="J767" s="179" t="s">
        <v>1377</v>
      </c>
      <c r="K767" s="149"/>
      <c r="L767" s="90">
        <v>700</v>
      </c>
      <c r="M767" s="149"/>
      <c r="N767" s="149"/>
      <c r="O767" s="108"/>
      <c r="P767" s="149"/>
      <c r="Q767" s="149"/>
      <c r="R767" s="90">
        <v>250</v>
      </c>
      <c r="S767" s="90">
        <f>+L767-R767</f>
        <v>450</v>
      </c>
      <c r="T767" s="108"/>
    </row>
    <row r="768" spans="1:20" s="12" customFormat="1" ht="26.25" customHeight="1" x14ac:dyDescent="0.25">
      <c r="A768" s="349"/>
      <c r="B768" s="56"/>
      <c r="C768" s="2"/>
      <c r="D768" s="56"/>
      <c r="E768" s="56"/>
      <c r="F768" s="56"/>
      <c r="G768" s="183" t="s">
        <v>1055</v>
      </c>
      <c r="H768" s="183" t="s">
        <v>768</v>
      </c>
      <c r="I768" s="183" t="s">
        <v>1006</v>
      </c>
      <c r="J768" s="179" t="s">
        <v>1377</v>
      </c>
      <c r="K768" s="56"/>
      <c r="L768" s="104">
        <v>2750</v>
      </c>
      <c r="M768" s="56"/>
      <c r="N768" s="56"/>
      <c r="O768" s="108">
        <v>250</v>
      </c>
      <c r="P768" s="56"/>
      <c r="Q768" s="56"/>
      <c r="R768" s="108">
        <v>250</v>
      </c>
      <c r="S768" s="90">
        <f t="shared" si="42"/>
        <v>2250</v>
      </c>
      <c r="T768" s="2"/>
    </row>
    <row r="769" spans="1:88" s="149" customFormat="1" ht="23.25" customHeight="1" x14ac:dyDescent="0.25">
      <c r="A769" s="349"/>
      <c r="B769" s="56"/>
      <c r="C769" s="2"/>
      <c r="D769" s="56"/>
      <c r="E769" s="56"/>
      <c r="F769" s="56"/>
      <c r="G769" s="350" t="s">
        <v>1086</v>
      </c>
      <c r="H769" s="196" t="s">
        <v>770</v>
      </c>
      <c r="I769" s="196" t="s">
        <v>2450</v>
      </c>
      <c r="J769" s="179" t="s">
        <v>1377</v>
      </c>
      <c r="K769" s="56"/>
      <c r="L769" s="104">
        <v>2500</v>
      </c>
      <c r="M769" s="56"/>
      <c r="N769" s="56"/>
      <c r="O769" s="108">
        <v>500</v>
      </c>
      <c r="P769" s="56"/>
      <c r="Q769" s="56"/>
      <c r="R769" s="108">
        <v>250</v>
      </c>
      <c r="S769" s="90">
        <f t="shared" si="42"/>
        <v>1750</v>
      </c>
      <c r="T769" s="2"/>
    </row>
    <row r="770" spans="1:88" s="149" customFormat="1" ht="27" customHeight="1" x14ac:dyDescent="0.25">
      <c r="A770" s="349"/>
      <c r="B770" s="56"/>
      <c r="C770" s="56"/>
      <c r="D770" s="56"/>
      <c r="E770" s="56"/>
      <c r="F770" s="56"/>
      <c r="G770" s="337" t="s">
        <v>1086</v>
      </c>
      <c r="H770" s="196" t="s">
        <v>771</v>
      </c>
      <c r="I770" s="196" t="s">
        <v>1340</v>
      </c>
      <c r="J770" s="149" t="s">
        <v>1377</v>
      </c>
      <c r="K770" s="56"/>
      <c r="L770" s="104">
        <v>3500</v>
      </c>
      <c r="M770" s="56"/>
      <c r="N770" s="56"/>
      <c r="O770" s="108">
        <v>500</v>
      </c>
      <c r="P770" s="56"/>
      <c r="Q770" s="56"/>
      <c r="R770" s="108">
        <v>250</v>
      </c>
      <c r="S770" s="90">
        <f t="shared" si="42"/>
        <v>2750</v>
      </c>
      <c r="T770" s="56"/>
    </row>
    <row r="771" spans="1:88" s="149" customFormat="1" ht="16.5" customHeight="1" x14ac:dyDescent="0.25">
      <c r="A771" s="349"/>
      <c r="B771" s="56" t="s">
        <v>58</v>
      </c>
      <c r="C771" s="2"/>
      <c r="D771" s="56"/>
      <c r="E771" s="56"/>
      <c r="F771" s="56"/>
      <c r="G771" s="183" t="s">
        <v>2451</v>
      </c>
      <c r="H771" s="183" t="s">
        <v>230</v>
      </c>
      <c r="I771" s="183" t="s">
        <v>2452</v>
      </c>
      <c r="J771" s="179" t="s">
        <v>1377</v>
      </c>
      <c r="L771" s="90">
        <v>1250</v>
      </c>
      <c r="M771" s="56"/>
      <c r="N771" s="56"/>
      <c r="O771" s="108">
        <v>200</v>
      </c>
      <c r="P771" s="56"/>
      <c r="Q771" s="56"/>
      <c r="R771" s="90">
        <v>350</v>
      </c>
      <c r="S771" s="90">
        <f t="shared" si="42"/>
        <v>700</v>
      </c>
      <c r="T771" s="2"/>
    </row>
    <row r="772" spans="1:88" s="351" customFormat="1" ht="28.5" customHeight="1" x14ac:dyDescent="0.25">
      <c r="A772" s="349"/>
      <c r="B772" s="56" t="s">
        <v>58</v>
      </c>
      <c r="C772" s="2"/>
      <c r="D772" s="56"/>
      <c r="E772" s="56"/>
      <c r="F772" s="56"/>
      <c r="G772" s="196" t="s">
        <v>1434</v>
      </c>
      <c r="H772" s="196" t="s">
        <v>230</v>
      </c>
      <c r="I772" s="196" t="s">
        <v>2453</v>
      </c>
      <c r="J772" s="179" t="s">
        <v>1377</v>
      </c>
      <c r="K772" s="149"/>
      <c r="L772" s="90">
        <v>1250</v>
      </c>
      <c r="M772" s="56"/>
      <c r="N772" s="56"/>
      <c r="O772" s="108">
        <v>200</v>
      </c>
      <c r="P772" s="56"/>
      <c r="Q772" s="56"/>
      <c r="R772" s="90">
        <v>350</v>
      </c>
      <c r="S772" s="90">
        <f t="shared" si="42"/>
        <v>700</v>
      </c>
      <c r="T772" s="2"/>
      <c r="U772" s="149"/>
      <c r="V772" s="149"/>
      <c r="W772" s="149"/>
      <c r="X772" s="149"/>
      <c r="Y772" s="149"/>
      <c r="Z772" s="149"/>
      <c r="AA772" s="149"/>
      <c r="AB772" s="149"/>
      <c r="AC772" s="149"/>
      <c r="AD772" s="149"/>
      <c r="AE772" s="149"/>
      <c r="AF772" s="149"/>
      <c r="AG772" s="149"/>
      <c r="AH772" s="149"/>
      <c r="AI772" s="149"/>
      <c r="AJ772" s="149"/>
      <c r="AK772" s="149"/>
      <c r="AL772" s="149"/>
      <c r="AM772" s="149"/>
      <c r="AN772" s="149"/>
      <c r="AO772" s="149"/>
      <c r="AP772" s="149"/>
      <c r="AQ772" s="149"/>
      <c r="AR772" s="149"/>
      <c r="AS772" s="149"/>
      <c r="AT772" s="149"/>
      <c r="AU772" s="149"/>
      <c r="AV772" s="149"/>
      <c r="AW772" s="149"/>
      <c r="AX772" s="149"/>
      <c r="AY772" s="149"/>
      <c r="AZ772" s="149"/>
      <c r="BA772" s="149"/>
      <c r="BB772" s="149"/>
      <c r="BC772" s="149"/>
      <c r="BD772" s="149"/>
      <c r="BE772" s="149"/>
      <c r="BF772" s="149"/>
      <c r="BG772" s="149"/>
      <c r="BH772" s="149"/>
      <c r="BI772" s="149"/>
      <c r="BJ772" s="149"/>
      <c r="BK772" s="149"/>
      <c r="BL772" s="149"/>
      <c r="BM772" s="149"/>
      <c r="BN772" s="149"/>
      <c r="BO772" s="149"/>
      <c r="BP772" s="149"/>
      <c r="BQ772" s="149"/>
      <c r="BR772" s="149"/>
      <c r="BS772" s="149"/>
      <c r="BT772" s="149"/>
      <c r="BU772" s="149"/>
      <c r="BV772" s="149"/>
      <c r="BW772" s="149"/>
      <c r="BX772" s="149"/>
      <c r="BY772" s="149"/>
      <c r="BZ772" s="149"/>
      <c r="CA772" s="149"/>
      <c r="CB772" s="149"/>
      <c r="CC772" s="149"/>
      <c r="CD772" s="149"/>
      <c r="CE772" s="149"/>
      <c r="CF772" s="149"/>
      <c r="CG772" s="149"/>
      <c r="CH772" s="149"/>
      <c r="CI772" s="149"/>
      <c r="CJ772" s="149"/>
    </row>
    <row r="773" spans="1:88" s="149" customFormat="1" ht="28.5" customHeight="1" x14ac:dyDescent="0.25">
      <c r="A773" s="188"/>
      <c r="C773" s="108"/>
      <c r="G773" s="125" t="s">
        <v>413</v>
      </c>
      <c r="H773" s="149" t="s">
        <v>230</v>
      </c>
      <c r="I773" s="149" t="s">
        <v>345</v>
      </c>
      <c r="J773" s="179" t="s">
        <v>923</v>
      </c>
      <c r="L773" s="90">
        <v>23713</v>
      </c>
      <c r="O773" s="108">
        <v>23711</v>
      </c>
      <c r="R773" s="90">
        <f>+L773-O773</f>
        <v>2</v>
      </c>
      <c r="S773" s="90"/>
      <c r="T773" s="108"/>
    </row>
    <row r="774" spans="1:88" s="12" customFormat="1" ht="24.75" customHeight="1" x14ac:dyDescent="0.25">
      <c r="A774" s="188" t="s">
        <v>40</v>
      </c>
      <c r="B774" s="149"/>
      <c r="C774" s="108"/>
      <c r="D774" s="149"/>
      <c r="E774" s="149"/>
      <c r="F774" s="149"/>
      <c r="G774" s="179" t="s">
        <v>348</v>
      </c>
      <c r="H774" s="125" t="s">
        <v>414</v>
      </c>
      <c r="I774" s="183" t="s">
        <v>707</v>
      </c>
      <c r="J774" s="179" t="s">
        <v>649</v>
      </c>
      <c r="K774" s="149"/>
      <c r="L774" s="90">
        <v>1530</v>
      </c>
      <c r="M774" s="149"/>
      <c r="N774" s="149"/>
      <c r="O774" s="108">
        <v>1528</v>
      </c>
      <c r="P774" s="149"/>
      <c r="Q774" s="149"/>
      <c r="R774" s="90">
        <f>+L774-O774</f>
        <v>2</v>
      </c>
      <c r="S774" s="108"/>
      <c r="T774" s="108"/>
    </row>
    <row r="775" spans="1:88" s="12" customFormat="1" ht="33" customHeight="1" x14ac:dyDescent="0.25">
      <c r="A775" s="188"/>
      <c r="B775" s="149"/>
      <c r="C775" s="108"/>
      <c r="D775" s="149"/>
      <c r="E775" s="149"/>
      <c r="F775" s="149"/>
      <c r="G775" s="183" t="s">
        <v>348</v>
      </c>
      <c r="H775" s="183" t="s">
        <v>769</v>
      </c>
      <c r="I775" s="183" t="s">
        <v>700</v>
      </c>
      <c r="J775" s="179" t="s">
        <v>649</v>
      </c>
      <c r="K775" s="149"/>
      <c r="L775" s="90">
        <v>1650</v>
      </c>
      <c r="M775" s="149"/>
      <c r="N775" s="149"/>
      <c r="O775" s="108">
        <v>1648</v>
      </c>
      <c r="P775" s="149"/>
      <c r="Q775" s="149"/>
      <c r="R775" s="90">
        <f>+L775-O775</f>
        <v>2</v>
      </c>
      <c r="S775" s="108"/>
      <c r="T775" s="108"/>
    </row>
    <row r="776" spans="1:88" s="12" customFormat="1" ht="24.75" customHeight="1" x14ac:dyDescent="0.25">
      <c r="B776" s="12" t="s">
        <v>58</v>
      </c>
      <c r="C776" s="319"/>
      <c r="F776" s="184" t="s">
        <v>1181</v>
      </c>
      <c r="G776" s="12" t="s">
        <v>960</v>
      </c>
      <c r="H776" s="12" t="s">
        <v>425</v>
      </c>
      <c r="I776" s="12" t="s">
        <v>1585</v>
      </c>
      <c r="J776" s="126" t="s">
        <v>1377</v>
      </c>
      <c r="L776" s="106">
        <v>417</v>
      </c>
      <c r="O776" s="127"/>
      <c r="R776" s="127">
        <v>200</v>
      </c>
      <c r="S776" s="106">
        <f t="shared" ref="S776:S784" si="43">+L776-R776</f>
        <v>217</v>
      </c>
      <c r="T776" s="127"/>
    </row>
    <row r="777" spans="1:88" s="12" customFormat="1" ht="24.75" customHeight="1" x14ac:dyDescent="0.25">
      <c r="B777" s="12" t="s">
        <v>58</v>
      </c>
      <c r="C777" s="319"/>
      <c r="F777" s="184" t="s">
        <v>1182</v>
      </c>
      <c r="G777" s="12" t="s">
        <v>960</v>
      </c>
      <c r="H777" s="12" t="s">
        <v>774</v>
      </c>
      <c r="I777" s="12" t="s">
        <v>1585</v>
      </c>
      <c r="J777" s="126" t="s">
        <v>1377</v>
      </c>
      <c r="L777" s="106">
        <v>417</v>
      </c>
      <c r="O777" s="127"/>
      <c r="R777" s="127">
        <v>200</v>
      </c>
      <c r="S777" s="106">
        <f t="shared" si="43"/>
        <v>217</v>
      </c>
      <c r="T777" s="127"/>
    </row>
    <row r="778" spans="1:88" s="12" customFormat="1" ht="24.75" customHeight="1" x14ac:dyDescent="0.25">
      <c r="B778" s="12" t="s">
        <v>58</v>
      </c>
      <c r="C778" s="319"/>
      <c r="F778" s="352" t="s">
        <v>1183</v>
      </c>
      <c r="G778" s="12" t="s">
        <v>960</v>
      </c>
      <c r="H778" s="12" t="s">
        <v>417</v>
      </c>
      <c r="I778" s="12" t="s">
        <v>1585</v>
      </c>
      <c r="J778" s="126" t="s">
        <v>1377</v>
      </c>
      <c r="L778" s="106">
        <v>415</v>
      </c>
      <c r="O778" s="127"/>
      <c r="R778" s="127">
        <v>200</v>
      </c>
      <c r="S778" s="106">
        <f t="shared" si="43"/>
        <v>215</v>
      </c>
      <c r="T778" s="127"/>
    </row>
    <row r="779" spans="1:88" s="149" customFormat="1" ht="51" customHeight="1" x14ac:dyDescent="0.25">
      <c r="A779" s="12"/>
      <c r="B779" s="12" t="s">
        <v>58</v>
      </c>
      <c r="C779" s="319"/>
      <c r="D779" s="12"/>
      <c r="E779" s="12"/>
      <c r="F779" s="184"/>
      <c r="G779" s="305" t="s">
        <v>2887</v>
      </c>
      <c r="H779" s="12" t="s">
        <v>1184</v>
      </c>
      <c r="I779" s="12" t="s">
        <v>2888</v>
      </c>
      <c r="J779" s="126" t="s">
        <v>1997</v>
      </c>
      <c r="K779" s="12"/>
      <c r="L779" s="106">
        <v>3000</v>
      </c>
      <c r="M779" s="12"/>
      <c r="N779" s="12"/>
      <c r="O779" s="127"/>
      <c r="P779" s="12"/>
      <c r="Q779" s="12"/>
      <c r="R779" s="127">
        <v>200</v>
      </c>
      <c r="S779" s="106">
        <v>1500</v>
      </c>
      <c r="T779" s="106">
        <f>+L779-R779-S779</f>
        <v>1300</v>
      </c>
    </row>
    <row r="780" spans="1:88" s="149" customFormat="1" ht="44.25" customHeight="1" x14ac:dyDescent="0.25">
      <c r="A780" s="12"/>
      <c r="B780" s="12" t="s">
        <v>58</v>
      </c>
      <c r="C780" s="319"/>
      <c r="D780" s="12"/>
      <c r="E780" s="12"/>
      <c r="F780" s="184"/>
      <c r="G780" s="305" t="s">
        <v>2889</v>
      </c>
      <c r="H780" s="12" t="s">
        <v>1184</v>
      </c>
      <c r="I780" s="12" t="s">
        <v>2890</v>
      </c>
      <c r="J780" s="126" t="s">
        <v>1377</v>
      </c>
      <c r="K780" s="12"/>
      <c r="L780" s="106">
        <v>417</v>
      </c>
      <c r="M780" s="12"/>
      <c r="N780" s="12"/>
      <c r="O780" s="127"/>
      <c r="P780" s="12"/>
      <c r="Q780" s="12"/>
      <c r="R780" s="127">
        <v>200</v>
      </c>
      <c r="S780" s="106">
        <f t="shared" si="43"/>
        <v>217</v>
      </c>
      <c r="T780" s="127"/>
    </row>
    <row r="781" spans="1:88" s="12" customFormat="1" ht="24.75" customHeight="1" x14ac:dyDescent="0.25">
      <c r="B781" s="12" t="s">
        <v>58</v>
      </c>
      <c r="C781" s="319"/>
      <c r="F781" s="184" t="s">
        <v>1185</v>
      </c>
      <c r="G781" s="12" t="s">
        <v>960</v>
      </c>
      <c r="H781" s="12" t="s">
        <v>323</v>
      </c>
      <c r="I781" s="12" t="s">
        <v>1585</v>
      </c>
      <c r="J781" s="126" t="s">
        <v>1377</v>
      </c>
      <c r="L781" s="106">
        <v>417</v>
      </c>
      <c r="O781" s="127"/>
      <c r="R781" s="127">
        <v>200</v>
      </c>
      <c r="S781" s="106">
        <f t="shared" si="43"/>
        <v>217</v>
      </c>
      <c r="T781" s="127"/>
    </row>
    <row r="782" spans="1:88" s="12" customFormat="1" ht="37.5" customHeight="1" x14ac:dyDescent="0.25">
      <c r="A782" s="149" t="s">
        <v>40</v>
      </c>
      <c r="B782" s="149" t="s">
        <v>58</v>
      </c>
      <c r="C782" s="108"/>
      <c r="D782" s="149"/>
      <c r="E782" s="149"/>
      <c r="F782" s="149"/>
      <c r="G782" s="125" t="s">
        <v>1303</v>
      </c>
      <c r="H782" s="149" t="s">
        <v>417</v>
      </c>
      <c r="I782" s="149" t="s">
        <v>1304</v>
      </c>
      <c r="J782" s="179" t="s">
        <v>1378</v>
      </c>
      <c r="K782" s="149"/>
      <c r="L782" s="108">
        <v>4000</v>
      </c>
      <c r="M782" s="149"/>
      <c r="N782" s="149"/>
      <c r="O782" s="108"/>
      <c r="P782" s="149"/>
      <c r="Q782" s="149"/>
      <c r="R782" s="108">
        <v>500</v>
      </c>
      <c r="S782" s="90">
        <f t="shared" si="43"/>
        <v>3500</v>
      </c>
      <c r="T782" s="90"/>
    </row>
    <row r="783" spans="1:88" s="149" customFormat="1" ht="35.25" customHeight="1" x14ac:dyDescent="0.25">
      <c r="A783" s="149" t="s">
        <v>40</v>
      </c>
      <c r="B783" s="56" t="s">
        <v>58</v>
      </c>
      <c r="C783" s="2"/>
      <c r="D783" s="56"/>
      <c r="E783" s="56"/>
      <c r="F783" s="56"/>
      <c r="G783" s="125" t="s">
        <v>418</v>
      </c>
      <c r="H783" s="149" t="s">
        <v>419</v>
      </c>
      <c r="I783" s="149" t="s">
        <v>420</v>
      </c>
      <c r="J783" s="340" t="s">
        <v>923</v>
      </c>
      <c r="L783" s="108">
        <v>450</v>
      </c>
      <c r="O783" s="108"/>
      <c r="R783" s="108">
        <v>250</v>
      </c>
      <c r="S783" s="90">
        <f t="shared" si="43"/>
        <v>200</v>
      </c>
      <c r="T783" s="90"/>
    </row>
    <row r="784" spans="1:88" s="56" customFormat="1" ht="16.5" customHeight="1" x14ac:dyDescent="0.25">
      <c r="A784" s="149" t="s">
        <v>40</v>
      </c>
      <c r="B784" s="56" t="s">
        <v>58</v>
      </c>
      <c r="C784" s="2"/>
      <c r="G784" s="125" t="s">
        <v>1383</v>
      </c>
      <c r="H784" s="149" t="s">
        <v>421</v>
      </c>
      <c r="I784" s="125" t="s">
        <v>1384</v>
      </c>
      <c r="J784" s="340" t="s">
        <v>1378</v>
      </c>
      <c r="K784" s="149"/>
      <c r="L784" s="108">
        <v>450</v>
      </c>
      <c r="M784" s="149"/>
      <c r="N784" s="149"/>
      <c r="O784" s="108">
        <v>200</v>
      </c>
      <c r="P784" s="149"/>
      <c r="Q784" s="149"/>
      <c r="R784" s="108">
        <v>250</v>
      </c>
      <c r="S784" s="90">
        <f t="shared" si="43"/>
        <v>200</v>
      </c>
      <c r="T784" s="90"/>
      <c r="U784" s="149"/>
      <c r="V784" s="149"/>
      <c r="W784" s="149"/>
      <c r="X784" s="149"/>
      <c r="Y784" s="149"/>
      <c r="Z784" s="149"/>
      <c r="AA784" s="149"/>
      <c r="AB784" s="149"/>
      <c r="AC784" s="149"/>
      <c r="AD784" s="149"/>
      <c r="AE784" s="149"/>
      <c r="AF784" s="149"/>
      <c r="AG784" s="149"/>
      <c r="AH784" s="149"/>
      <c r="AI784" s="149"/>
      <c r="AJ784" s="149"/>
      <c r="AK784" s="149"/>
      <c r="AL784" s="149"/>
      <c r="AM784" s="149"/>
      <c r="AN784" s="149"/>
      <c r="AO784" s="149"/>
      <c r="AP784" s="149"/>
      <c r="AQ784" s="149"/>
      <c r="AR784" s="149"/>
      <c r="AS784" s="149"/>
      <c r="AT784" s="149"/>
      <c r="AU784" s="149"/>
      <c r="AV784" s="149"/>
      <c r="AW784" s="149"/>
      <c r="AX784" s="149"/>
      <c r="AY784" s="149"/>
      <c r="AZ784" s="149"/>
      <c r="BA784" s="149"/>
      <c r="BB784" s="149"/>
      <c r="BC784" s="149"/>
      <c r="BD784" s="149"/>
      <c r="BE784" s="149"/>
      <c r="BF784" s="149"/>
      <c r="BG784" s="149"/>
      <c r="BH784" s="149"/>
      <c r="BI784" s="149"/>
      <c r="BJ784" s="149"/>
      <c r="BK784" s="149"/>
      <c r="BL784" s="149"/>
      <c r="BM784" s="149"/>
      <c r="BN784" s="149"/>
      <c r="BO784" s="149"/>
      <c r="BP784" s="149"/>
      <c r="BQ784" s="149"/>
      <c r="BR784" s="149"/>
      <c r="BS784" s="149"/>
      <c r="BT784" s="149"/>
      <c r="BU784" s="149"/>
      <c r="BV784" s="149"/>
      <c r="BW784" s="149"/>
      <c r="BX784" s="149"/>
      <c r="BY784" s="149"/>
      <c r="BZ784" s="149"/>
      <c r="CA784" s="149"/>
      <c r="CB784" s="149"/>
      <c r="CC784" s="149"/>
      <c r="CD784" s="149"/>
      <c r="CE784" s="149"/>
      <c r="CF784" s="149"/>
      <c r="CG784" s="149"/>
      <c r="CH784" s="149"/>
      <c r="CI784" s="149"/>
      <c r="CJ784" s="149"/>
    </row>
    <row r="785" spans="1:16382" ht="24.75" customHeight="1" x14ac:dyDescent="0.25">
      <c r="A785" s="149" t="s">
        <v>40</v>
      </c>
      <c r="B785" s="56" t="s">
        <v>58</v>
      </c>
      <c r="D785" s="56"/>
      <c r="E785" s="56"/>
      <c r="F785" s="56"/>
      <c r="G785" s="125" t="s">
        <v>422</v>
      </c>
      <c r="H785" s="149" t="s">
        <v>423</v>
      </c>
      <c r="I785" s="149" t="s">
        <v>347</v>
      </c>
      <c r="J785" s="340" t="s">
        <v>923</v>
      </c>
      <c r="K785" s="149"/>
      <c r="L785" s="108">
        <v>225</v>
      </c>
      <c r="M785" s="149"/>
      <c r="N785" s="149"/>
      <c r="O785" s="108"/>
      <c r="P785" s="149"/>
      <c r="Q785" s="149"/>
      <c r="R785" s="108">
        <f>+L785</f>
        <v>225</v>
      </c>
      <c r="S785" s="90"/>
      <c r="T785" s="90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</row>
    <row r="786" spans="1:16382" s="149" customFormat="1" ht="16.5" customHeight="1" x14ac:dyDescent="0.25">
      <c r="A786" s="349" t="s">
        <v>40</v>
      </c>
      <c r="B786" s="56" t="s">
        <v>58</v>
      </c>
      <c r="C786" s="2"/>
      <c r="D786" s="56"/>
      <c r="E786" s="56"/>
      <c r="F786" s="56"/>
      <c r="G786" s="179" t="s">
        <v>2408</v>
      </c>
      <c r="H786" s="125" t="s">
        <v>424</v>
      </c>
      <c r="I786" s="191" t="s">
        <v>2409</v>
      </c>
      <c r="J786" s="179" t="s">
        <v>1379</v>
      </c>
      <c r="K786" s="56"/>
      <c r="L786" s="108">
        <v>4000</v>
      </c>
      <c r="M786" s="56"/>
      <c r="N786" s="56"/>
      <c r="O786" s="108"/>
      <c r="P786" s="56"/>
      <c r="Q786" s="56"/>
      <c r="R786" s="108">
        <v>500</v>
      </c>
      <c r="S786" s="90">
        <f>+L786-R786</f>
        <v>3500</v>
      </c>
      <c r="T786" s="2"/>
    </row>
    <row r="787" spans="1:16382" s="149" customFormat="1" ht="16.5" customHeight="1" x14ac:dyDescent="0.25">
      <c r="A787" s="349" t="s">
        <v>40</v>
      </c>
      <c r="B787" s="56" t="s">
        <v>58</v>
      </c>
      <c r="C787" s="2"/>
      <c r="D787" s="56"/>
      <c r="E787" s="56"/>
      <c r="F787" s="56"/>
      <c r="G787" s="179" t="s">
        <v>348</v>
      </c>
      <c r="H787" s="125" t="s">
        <v>340</v>
      </c>
      <c r="I787" s="191" t="s">
        <v>658</v>
      </c>
      <c r="J787" s="179" t="s">
        <v>1379</v>
      </c>
      <c r="K787" s="56"/>
      <c r="L787" s="2">
        <v>2500</v>
      </c>
      <c r="M787" s="56"/>
      <c r="N787" s="56"/>
      <c r="O787" s="108"/>
      <c r="P787" s="56"/>
      <c r="Q787" s="56"/>
      <c r="R787" s="108">
        <v>250</v>
      </c>
      <c r="S787" s="90">
        <f>+L787-R787</f>
        <v>2250</v>
      </c>
      <c r="T787" s="2"/>
    </row>
    <row r="788" spans="1:16382" s="149" customFormat="1" ht="45" customHeight="1" x14ac:dyDescent="0.25">
      <c r="A788" s="188" t="s">
        <v>40</v>
      </c>
      <c r="B788" s="149" t="s">
        <v>58</v>
      </c>
      <c r="C788" s="108"/>
      <c r="G788" s="125" t="s">
        <v>2491</v>
      </c>
      <c r="H788" s="125" t="s">
        <v>425</v>
      </c>
      <c r="I788" s="125" t="s">
        <v>1793</v>
      </c>
      <c r="J788" s="179" t="s">
        <v>1794</v>
      </c>
      <c r="L788" s="108">
        <v>23245</v>
      </c>
      <c r="O788" s="108">
        <v>1960</v>
      </c>
      <c r="R788" s="108">
        <v>1500</v>
      </c>
      <c r="S788" s="108">
        <f>+L788-O788-R788</f>
        <v>19785</v>
      </c>
      <c r="T788" s="108"/>
    </row>
    <row r="789" spans="1:16382" s="149" customFormat="1" ht="16.5" customHeight="1" x14ac:dyDescent="0.25">
      <c r="A789" s="349" t="s">
        <v>40</v>
      </c>
      <c r="B789" s="56" t="s">
        <v>58</v>
      </c>
      <c r="C789" s="2"/>
      <c r="D789" s="56"/>
      <c r="E789" s="56"/>
      <c r="F789" s="56"/>
      <c r="G789" s="179" t="s">
        <v>426</v>
      </c>
      <c r="H789" s="125" t="s">
        <v>419</v>
      </c>
      <c r="I789" s="191" t="s">
        <v>352</v>
      </c>
      <c r="J789" s="340" t="s">
        <v>1379</v>
      </c>
      <c r="K789" s="56"/>
      <c r="L789" s="2">
        <v>350</v>
      </c>
      <c r="M789" s="56"/>
      <c r="N789" s="56"/>
      <c r="O789" s="108"/>
      <c r="P789" s="56"/>
      <c r="Q789" s="56"/>
      <c r="R789" s="108">
        <v>100</v>
      </c>
      <c r="S789" s="2">
        <f>+L789-R789</f>
        <v>250</v>
      </c>
      <c r="T789" s="2"/>
    </row>
    <row r="790" spans="1:16382" s="149" customFormat="1" ht="21.75" customHeight="1" x14ac:dyDescent="0.25">
      <c r="A790" s="349" t="s">
        <v>40</v>
      </c>
      <c r="B790" s="56" t="s">
        <v>58</v>
      </c>
      <c r="C790" s="2"/>
      <c r="D790" s="56"/>
      <c r="E790" s="56"/>
      <c r="F790" s="56"/>
      <c r="G790" s="179" t="s">
        <v>427</v>
      </c>
      <c r="H790" s="125" t="s">
        <v>428</v>
      </c>
      <c r="I790" s="191" t="s">
        <v>347</v>
      </c>
      <c r="J790" s="179" t="s">
        <v>649</v>
      </c>
      <c r="K790" s="56"/>
      <c r="L790" s="2">
        <v>225</v>
      </c>
      <c r="M790" s="56"/>
      <c r="N790" s="56"/>
      <c r="O790" s="108"/>
      <c r="P790" s="56"/>
      <c r="Q790" s="56"/>
      <c r="R790" s="108">
        <f>+L790</f>
        <v>225</v>
      </c>
      <c r="S790" s="2"/>
      <c r="T790" s="2"/>
    </row>
    <row r="791" spans="1:16382" s="149" customFormat="1" ht="30.75" customHeight="1" x14ac:dyDescent="0.25">
      <c r="A791" s="188" t="s">
        <v>40</v>
      </c>
      <c r="B791" s="2" t="s">
        <v>58</v>
      </c>
      <c r="C791" s="2"/>
      <c r="D791" s="2"/>
      <c r="E791" s="2"/>
      <c r="F791" s="2"/>
      <c r="G791" s="125" t="s">
        <v>2043</v>
      </c>
      <c r="H791" s="125" t="s">
        <v>566</v>
      </c>
      <c r="I791" s="191" t="s">
        <v>2044</v>
      </c>
      <c r="J791" s="340" t="s">
        <v>1376</v>
      </c>
      <c r="L791" s="108">
        <v>2500</v>
      </c>
      <c r="O791" s="108"/>
      <c r="R791" s="108">
        <v>250</v>
      </c>
      <c r="S791" s="108">
        <f>+L791-R791</f>
        <v>2250</v>
      </c>
      <c r="T791" s="108"/>
    </row>
    <row r="792" spans="1:16382" s="149" customFormat="1" ht="16.5" customHeight="1" x14ac:dyDescent="0.25">
      <c r="A792" s="188" t="s">
        <v>40</v>
      </c>
      <c r="B792" s="2" t="s">
        <v>58</v>
      </c>
      <c r="C792" s="2"/>
      <c r="D792" s="2"/>
      <c r="E792" s="2"/>
      <c r="F792" s="2"/>
      <c r="G792" s="344" t="s">
        <v>567</v>
      </c>
      <c r="H792" s="344" t="s">
        <v>421</v>
      </c>
      <c r="I792" s="341" t="s">
        <v>352</v>
      </c>
      <c r="J792" s="340" t="s">
        <v>636</v>
      </c>
      <c r="L792" s="108">
        <v>350</v>
      </c>
      <c r="O792" s="108"/>
      <c r="R792" s="108">
        <f>+L792</f>
        <v>350</v>
      </c>
      <c r="S792" s="108"/>
      <c r="T792" s="108"/>
    </row>
    <row r="793" spans="1:16382" s="56" customFormat="1" ht="16.5" customHeight="1" x14ac:dyDescent="0.25">
      <c r="A793" s="349"/>
      <c r="B793" s="56" t="s">
        <v>58</v>
      </c>
      <c r="C793" s="2"/>
      <c r="G793" s="183" t="s">
        <v>776</v>
      </c>
      <c r="H793" s="183" t="s">
        <v>340</v>
      </c>
      <c r="I793" s="183" t="s">
        <v>699</v>
      </c>
      <c r="J793" s="179" t="s">
        <v>1377</v>
      </c>
      <c r="K793" s="149"/>
      <c r="L793" s="90">
        <v>500</v>
      </c>
      <c r="O793" s="108"/>
      <c r="R793" s="108">
        <v>250</v>
      </c>
      <c r="S793" s="90">
        <f t="shared" ref="S793:S804" si="44">+L793-R793</f>
        <v>250</v>
      </c>
      <c r="T793" s="2"/>
      <c r="U793" s="149"/>
      <c r="V793" s="149"/>
      <c r="W793" s="149"/>
      <c r="X793" s="149"/>
      <c r="Y793" s="149"/>
      <c r="Z793" s="149"/>
      <c r="AA793" s="149"/>
      <c r="AB793" s="149"/>
      <c r="AC793" s="149"/>
      <c r="AD793" s="149"/>
      <c r="AE793" s="149"/>
      <c r="AF793" s="149"/>
      <c r="AG793" s="149"/>
      <c r="AH793" s="149"/>
      <c r="AI793" s="149"/>
      <c r="AJ793" s="149"/>
      <c r="AK793" s="149"/>
      <c r="AL793" s="149"/>
      <c r="AM793" s="149"/>
      <c r="AN793" s="149"/>
      <c r="AO793" s="149"/>
      <c r="AP793" s="149"/>
      <c r="AQ793" s="149"/>
      <c r="AR793" s="149"/>
      <c r="AS793" s="149"/>
      <c r="AT793" s="149"/>
      <c r="AU793" s="149"/>
      <c r="AV793" s="149"/>
      <c r="AW793" s="149"/>
      <c r="AX793" s="149"/>
      <c r="AY793" s="149"/>
      <c r="AZ793" s="149"/>
      <c r="BA793" s="149"/>
      <c r="BB793" s="149"/>
      <c r="BC793" s="149"/>
      <c r="BD793" s="149"/>
      <c r="BE793" s="149"/>
      <c r="BF793" s="149"/>
      <c r="BG793" s="149"/>
      <c r="BH793" s="149"/>
      <c r="BI793" s="149"/>
      <c r="BJ793" s="149"/>
      <c r="BK793" s="149"/>
      <c r="BL793" s="149"/>
      <c r="BM793" s="149"/>
      <c r="BN793" s="149"/>
      <c r="BO793" s="149"/>
      <c r="BP793" s="149"/>
      <c r="BQ793" s="149"/>
      <c r="BR793" s="149"/>
      <c r="BS793" s="149"/>
      <c r="BT793" s="149"/>
      <c r="BU793" s="149"/>
      <c r="BV793" s="149"/>
      <c r="BW793" s="149"/>
      <c r="BX793" s="149"/>
      <c r="BY793" s="149"/>
      <c r="BZ793" s="149"/>
      <c r="CA793" s="149"/>
      <c r="CB793" s="149"/>
      <c r="CC793" s="149"/>
      <c r="CD793" s="149"/>
      <c r="CE793" s="149"/>
      <c r="CF793" s="149"/>
      <c r="CG793" s="149"/>
      <c r="CH793" s="149"/>
      <c r="CI793" s="149"/>
      <c r="CJ793" s="149"/>
    </row>
    <row r="794" spans="1:16382" s="56" customFormat="1" ht="16.5" customHeight="1" x14ac:dyDescent="0.25">
      <c r="A794" s="349"/>
      <c r="B794" s="56" t="s">
        <v>58</v>
      </c>
      <c r="C794" s="2"/>
      <c r="G794" s="183" t="s">
        <v>710</v>
      </c>
      <c r="H794" s="183" t="s">
        <v>773</v>
      </c>
      <c r="I794" s="183" t="s">
        <v>725</v>
      </c>
      <c r="J794" s="149" t="s">
        <v>1377</v>
      </c>
      <c r="K794" s="149"/>
      <c r="L794" s="90">
        <v>2500</v>
      </c>
      <c r="O794" s="108"/>
      <c r="R794" s="108">
        <v>250</v>
      </c>
      <c r="S794" s="90">
        <f t="shared" si="44"/>
        <v>2250</v>
      </c>
      <c r="T794" s="2"/>
      <c r="U794" s="149"/>
      <c r="V794" s="149"/>
      <c r="W794" s="149"/>
      <c r="X794" s="149"/>
      <c r="Y794" s="149"/>
      <c r="Z794" s="149"/>
      <c r="AA794" s="149"/>
      <c r="AB794" s="149"/>
      <c r="AC794" s="149"/>
      <c r="AD794" s="149"/>
      <c r="AE794" s="149"/>
      <c r="AF794" s="149"/>
      <c r="AG794" s="149"/>
      <c r="AH794" s="149"/>
      <c r="AI794" s="149"/>
      <c r="AJ794" s="149"/>
      <c r="AK794" s="149"/>
      <c r="AL794" s="149"/>
      <c r="AM794" s="149"/>
      <c r="AN794" s="149"/>
      <c r="AO794" s="149"/>
      <c r="AP794" s="149"/>
      <c r="AQ794" s="149"/>
      <c r="AR794" s="149"/>
      <c r="AS794" s="149"/>
      <c r="AT794" s="149"/>
      <c r="AU794" s="149"/>
      <c r="AV794" s="149"/>
      <c r="AW794" s="149"/>
      <c r="AX794" s="149"/>
      <c r="AY794" s="149"/>
      <c r="AZ794" s="149"/>
      <c r="BA794" s="149"/>
      <c r="BB794" s="149"/>
      <c r="BC794" s="149"/>
      <c r="BD794" s="149"/>
      <c r="BE794" s="149"/>
      <c r="BF794" s="149"/>
      <c r="BG794" s="149"/>
      <c r="BH794" s="149"/>
      <c r="BI794" s="149"/>
      <c r="BJ794" s="149"/>
      <c r="BK794" s="149"/>
      <c r="BL794" s="149"/>
      <c r="BM794" s="149"/>
      <c r="BN794" s="149"/>
      <c r="BO794" s="149"/>
      <c r="BP794" s="149"/>
      <c r="BQ794" s="149"/>
      <c r="BR794" s="149"/>
      <c r="BS794" s="149"/>
      <c r="BT794" s="149"/>
      <c r="BU794" s="149"/>
      <c r="BV794" s="149"/>
      <c r="BW794" s="149"/>
      <c r="BX794" s="149"/>
      <c r="BY794" s="149"/>
      <c r="BZ794" s="149"/>
      <c r="CA794" s="149"/>
      <c r="CB794" s="149"/>
      <c r="CC794" s="149"/>
      <c r="CD794" s="149"/>
      <c r="CE794" s="149"/>
      <c r="CF794" s="149"/>
      <c r="CG794" s="149"/>
      <c r="CH794" s="149"/>
      <c r="CI794" s="149"/>
      <c r="CJ794" s="149"/>
    </row>
    <row r="795" spans="1:16382" s="12" customFormat="1" ht="15.75" customHeight="1" x14ac:dyDescent="0.25">
      <c r="A795" s="349"/>
      <c r="B795" s="56" t="s">
        <v>58</v>
      </c>
      <c r="C795" s="2"/>
      <c r="D795" s="56"/>
      <c r="E795" s="56"/>
      <c r="F795" s="56"/>
      <c r="G795" s="183" t="s">
        <v>598</v>
      </c>
      <c r="H795" s="183" t="s">
        <v>774</v>
      </c>
      <c r="I795" s="183" t="s">
        <v>781</v>
      </c>
      <c r="J795" s="149" t="s">
        <v>1377</v>
      </c>
      <c r="K795" s="149"/>
      <c r="L795" s="90">
        <v>2500</v>
      </c>
      <c r="M795" s="56"/>
      <c r="N795" s="56"/>
      <c r="O795" s="108"/>
      <c r="P795" s="56"/>
      <c r="Q795" s="56"/>
      <c r="R795" s="108">
        <v>250</v>
      </c>
      <c r="S795" s="90">
        <f t="shared" si="44"/>
        <v>2250</v>
      </c>
      <c r="T795" s="2"/>
    </row>
    <row r="796" spans="1:16382" s="56" customFormat="1" ht="16.5" customHeight="1" x14ac:dyDescent="0.25">
      <c r="A796" s="349"/>
      <c r="B796" s="56" t="s">
        <v>58</v>
      </c>
      <c r="C796" s="2"/>
      <c r="G796" s="183" t="s">
        <v>777</v>
      </c>
      <c r="H796" s="183" t="s">
        <v>421</v>
      </c>
      <c r="I796" s="183" t="s">
        <v>1341</v>
      </c>
      <c r="J796" s="149" t="s">
        <v>1377</v>
      </c>
      <c r="K796" s="149"/>
      <c r="L796" s="90">
        <v>2500</v>
      </c>
      <c r="O796" s="108"/>
      <c r="R796" s="108">
        <v>250</v>
      </c>
      <c r="S796" s="90">
        <f t="shared" si="44"/>
        <v>2250</v>
      </c>
      <c r="T796" s="2"/>
      <c r="U796" s="149"/>
      <c r="V796" s="149"/>
      <c r="W796" s="149"/>
      <c r="X796" s="149"/>
      <c r="Y796" s="149"/>
      <c r="Z796" s="149"/>
      <c r="AA796" s="149"/>
      <c r="AB796" s="149"/>
      <c r="AC796" s="149"/>
      <c r="AD796" s="149"/>
      <c r="AE796" s="149"/>
      <c r="AF796" s="149"/>
      <c r="AG796" s="149"/>
      <c r="AH796" s="149"/>
      <c r="AI796" s="149"/>
      <c r="AJ796" s="149"/>
      <c r="AK796" s="149"/>
      <c r="AL796" s="149"/>
      <c r="AM796" s="149"/>
      <c r="AN796" s="149"/>
      <c r="AO796" s="149"/>
      <c r="AP796" s="149"/>
      <c r="AQ796" s="149"/>
      <c r="AR796" s="149"/>
      <c r="AS796" s="149"/>
      <c r="AT796" s="149"/>
      <c r="AU796" s="149"/>
      <c r="AV796" s="149"/>
      <c r="AW796" s="149"/>
      <c r="AX796" s="149"/>
      <c r="AY796" s="149"/>
      <c r="AZ796" s="149"/>
      <c r="BA796" s="149"/>
      <c r="BB796" s="149"/>
      <c r="BC796" s="149"/>
      <c r="BD796" s="149"/>
      <c r="BE796" s="149"/>
      <c r="BF796" s="149"/>
      <c r="BG796" s="149"/>
      <c r="BH796" s="149"/>
      <c r="BI796" s="149"/>
      <c r="BJ796" s="149"/>
      <c r="BK796" s="149"/>
      <c r="BL796" s="149"/>
      <c r="BM796" s="149"/>
      <c r="BN796" s="149"/>
      <c r="BO796" s="149"/>
      <c r="BP796" s="149"/>
      <c r="BQ796" s="149"/>
      <c r="BR796" s="149"/>
      <c r="BS796" s="149"/>
      <c r="BT796" s="149"/>
      <c r="BU796" s="149"/>
      <c r="BV796" s="149"/>
      <c r="BW796" s="149"/>
      <c r="BX796" s="149"/>
      <c r="BY796" s="149"/>
      <c r="BZ796" s="149"/>
      <c r="CA796" s="149"/>
      <c r="CB796" s="149"/>
      <c r="CC796" s="149"/>
      <c r="CD796" s="149"/>
      <c r="CE796" s="149"/>
      <c r="CF796" s="149"/>
      <c r="CG796" s="149"/>
      <c r="CH796" s="149"/>
      <c r="CI796" s="149"/>
      <c r="CJ796" s="149"/>
    </row>
    <row r="797" spans="1:16382" s="272" customFormat="1" ht="12.75" customHeight="1" x14ac:dyDescent="0.25">
      <c r="A797" s="349"/>
      <c r="B797" s="56" t="s">
        <v>58</v>
      </c>
      <c r="C797" s="2"/>
      <c r="D797" s="56"/>
      <c r="E797" s="56"/>
      <c r="F797" s="56"/>
      <c r="G797" s="183" t="s">
        <v>710</v>
      </c>
      <c r="H797" s="183" t="s">
        <v>425</v>
      </c>
      <c r="I797" s="183" t="s">
        <v>704</v>
      </c>
      <c r="J797" s="149" t="s">
        <v>1377</v>
      </c>
      <c r="K797" s="56"/>
      <c r="L797" s="104">
        <v>2500</v>
      </c>
      <c r="M797" s="56"/>
      <c r="N797" s="56"/>
      <c r="O797" s="108"/>
      <c r="P797" s="56"/>
      <c r="Q797" s="56"/>
      <c r="R797" s="108">
        <v>250</v>
      </c>
      <c r="S797" s="90">
        <f t="shared" si="44"/>
        <v>2250</v>
      </c>
      <c r="T797" s="2"/>
      <c r="U797" s="125"/>
      <c r="V797" s="149"/>
      <c r="W797" s="125"/>
      <c r="X797" s="149"/>
      <c r="Y797" s="125"/>
      <c r="Z797" s="149"/>
      <c r="AA797" s="125"/>
      <c r="AB797" s="149"/>
      <c r="AC797" s="125"/>
      <c r="AD797" s="149"/>
      <c r="AE797" s="125"/>
      <c r="AF797" s="149"/>
      <c r="AG797" s="125"/>
      <c r="AH797" s="149"/>
      <c r="AI797" s="125"/>
      <c r="AJ797" s="149"/>
      <c r="AK797" s="125"/>
      <c r="AL797" s="149"/>
      <c r="AM797" s="125"/>
      <c r="AN797" s="149"/>
      <c r="AO797" s="125"/>
      <c r="AP797" s="149"/>
      <c r="AQ797" s="125"/>
      <c r="AR797" s="149"/>
      <c r="AS797" s="125"/>
      <c r="AT797" s="149"/>
      <c r="AU797" s="125"/>
      <c r="AV797" s="149"/>
      <c r="AW797" s="125"/>
      <c r="AX797" s="149"/>
      <c r="AY797" s="125"/>
      <c r="AZ797" s="149"/>
      <c r="BA797" s="125"/>
      <c r="BB797" s="149"/>
      <c r="BC797" s="125"/>
      <c r="BD797" s="149"/>
      <c r="BE797" s="125"/>
      <c r="BF797" s="149"/>
      <c r="BG797" s="125"/>
      <c r="BH797" s="149"/>
      <c r="BI797" s="125"/>
      <c r="BJ797" s="149"/>
      <c r="BK797" s="125"/>
      <c r="BL797" s="149"/>
      <c r="BM797" s="125"/>
      <c r="BN797" s="149"/>
      <c r="BO797" s="125"/>
      <c r="BP797" s="149"/>
      <c r="BQ797" s="125"/>
      <c r="BR797" s="149"/>
      <c r="BS797" s="125"/>
      <c r="BT797" s="149"/>
      <c r="BU797" s="125"/>
      <c r="BV797" s="149"/>
      <c r="BW797" s="125"/>
      <c r="BX797" s="149"/>
      <c r="BY797" s="125"/>
      <c r="BZ797" s="149"/>
      <c r="CA797" s="125"/>
      <c r="CB797" s="149"/>
      <c r="CC797" s="125"/>
      <c r="CD797" s="149"/>
      <c r="CE797" s="125"/>
      <c r="CF797" s="149"/>
      <c r="CG797" s="125"/>
      <c r="CH797" s="149"/>
      <c r="CI797" s="125"/>
      <c r="CJ797" s="149"/>
      <c r="CK797" s="125"/>
      <c r="CL797" s="149"/>
      <c r="CM797" s="125"/>
      <c r="CN797" s="149"/>
      <c r="CO797" s="125"/>
      <c r="CP797" s="149"/>
      <c r="CQ797" s="125"/>
      <c r="CR797" s="149"/>
      <c r="CS797" s="125"/>
      <c r="CT797" s="149"/>
      <c r="CU797" s="125"/>
      <c r="CV797" s="149"/>
      <c r="CW797" s="125"/>
      <c r="CX797" s="149"/>
      <c r="CY797" s="125"/>
      <c r="CZ797" s="149"/>
      <c r="DA797" s="125"/>
      <c r="DB797" s="149"/>
      <c r="DC797" s="125"/>
      <c r="DD797" s="149"/>
      <c r="DE797" s="125"/>
      <c r="DF797" s="149"/>
      <c r="DG797" s="125"/>
      <c r="DH797" s="149"/>
      <c r="DI797" s="125"/>
      <c r="DJ797" s="149"/>
      <c r="DK797" s="125"/>
      <c r="DL797" s="149"/>
      <c r="DM797" s="125"/>
      <c r="DN797" s="149"/>
      <c r="DO797" s="125"/>
      <c r="DP797" s="149"/>
      <c r="DQ797" s="125"/>
      <c r="DR797" s="149"/>
      <c r="DS797" s="125"/>
      <c r="DT797" s="149"/>
      <c r="DU797" s="125"/>
      <c r="DV797" s="149"/>
      <c r="DW797" s="125"/>
      <c r="DX797" s="149"/>
      <c r="DY797" s="125"/>
      <c r="DZ797" s="149"/>
      <c r="EA797" s="125"/>
      <c r="EB797" s="149"/>
      <c r="EC797" s="125"/>
      <c r="ED797" s="149"/>
      <c r="EE797" s="125"/>
      <c r="EF797" s="149"/>
      <c r="EG797" s="125"/>
      <c r="EH797" s="149"/>
      <c r="EI797" s="125"/>
      <c r="EJ797" s="149"/>
      <c r="EK797" s="125"/>
      <c r="EL797" s="149"/>
      <c r="EM797" s="125"/>
      <c r="EN797" s="149"/>
      <c r="EO797" s="125"/>
      <c r="EP797" s="149"/>
      <c r="EQ797" s="125"/>
      <c r="ER797" s="149"/>
      <c r="ES797" s="125"/>
      <c r="ET797" s="149"/>
      <c r="EU797" s="125"/>
      <c r="EV797" s="149"/>
      <c r="EW797" s="125"/>
      <c r="EX797" s="149"/>
      <c r="EY797" s="125"/>
      <c r="EZ797" s="149"/>
      <c r="FA797" s="125"/>
      <c r="FB797" s="149"/>
      <c r="FC797" s="125"/>
      <c r="FD797" s="149"/>
      <c r="FE797" s="125"/>
      <c r="FF797" s="149"/>
      <c r="FG797" s="125"/>
      <c r="FH797" s="149"/>
      <c r="FI797" s="125"/>
      <c r="FJ797" s="149"/>
      <c r="FK797" s="125"/>
      <c r="FL797" s="149"/>
      <c r="FM797" s="125"/>
      <c r="FN797" s="149"/>
      <c r="FO797" s="125"/>
      <c r="FP797" s="149"/>
      <c r="FQ797" s="125"/>
      <c r="FR797" s="149"/>
      <c r="FS797" s="125"/>
      <c r="FT797" s="149"/>
      <c r="FU797" s="125"/>
      <c r="FV797" s="149"/>
      <c r="FW797" s="125"/>
      <c r="FX797" s="149"/>
      <c r="FY797" s="125"/>
      <c r="FZ797" s="149"/>
      <c r="GA797" s="125"/>
      <c r="GB797" s="149"/>
      <c r="GC797" s="125"/>
      <c r="GD797" s="149"/>
      <c r="GE797" s="125"/>
      <c r="GF797" s="149"/>
      <c r="GG797" s="125"/>
      <c r="GH797" s="149"/>
      <c r="GI797" s="125"/>
      <c r="GJ797" s="149"/>
      <c r="GK797" s="125"/>
      <c r="GL797" s="149"/>
      <c r="GM797" s="125"/>
      <c r="GN797" s="149"/>
      <c r="GO797" s="125"/>
      <c r="GP797" s="149"/>
      <c r="GQ797" s="125"/>
      <c r="GR797" s="149"/>
      <c r="GS797" s="125"/>
      <c r="GT797" s="149"/>
      <c r="GU797" s="125"/>
      <c r="GV797" s="149"/>
      <c r="GW797" s="125"/>
      <c r="GX797" s="149"/>
      <c r="GY797" s="125"/>
      <c r="GZ797" s="149"/>
      <c r="HA797" s="125"/>
      <c r="HB797" s="149"/>
      <c r="HC797" s="125"/>
      <c r="HD797" s="149"/>
      <c r="HE797" s="125"/>
      <c r="HF797" s="149"/>
      <c r="HG797" s="125"/>
      <c r="HH797" s="149"/>
      <c r="HI797" s="125"/>
      <c r="HJ797" s="149"/>
      <c r="HK797" s="125"/>
      <c r="HL797" s="149"/>
      <c r="HM797" s="125"/>
      <c r="HN797" s="149"/>
      <c r="HO797" s="125"/>
      <c r="HP797" s="149"/>
      <c r="HQ797" s="125"/>
      <c r="HR797" s="149"/>
      <c r="HS797" s="125"/>
      <c r="HT797" s="149"/>
      <c r="HU797" s="125"/>
      <c r="HV797" s="149"/>
      <c r="HW797" s="125"/>
      <c r="HX797" s="149"/>
      <c r="HY797" s="125"/>
      <c r="HZ797" s="149"/>
      <c r="IA797" s="125"/>
      <c r="IB797" s="149"/>
      <c r="IC797" s="125"/>
      <c r="ID797" s="149"/>
      <c r="IE797" s="125"/>
      <c r="IF797" s="149"/>
      <c r="IG797" s="125"/>
      <c r="IH797" s="149"/>
      <c r="II797" s="125"/>
      <c r="IJ797" s="149"/>
      <c r="IK797" s="125"/>
      <c r="IL797" s="149"/>
      <c r="IM797" s="125"/>
      <c r="IN797" s="149"/>
      <c r="IO797" s="125"/>
      <c r="IP797" s="149"/>
      <c r="IQ797" s="125"/>
      <c r="IR797" s="149"/>
      <c r="IS797" s="125"/>
      <c r="IT797" s="149"/>
      <c r="IU797" s="125"/>
      <c r="IV797" s="149"/>
      <c r="IW797" s="125"/>
      <c r="IX797" s="149"/>
      <c r="IY797" s="125"/>
      <c r="IZ797" s="149"/>
      <c r="JA797" s="125"/>
      <c r="JB797" s="149"/>
      <c r="JC797" s="125"/>
      <c r="JD797" s="149"/>
      <c r="JE797" s="125"/>
      <c r="JF797" s="149"/>
      <c r="JG797" s="125"/>
      <c r="JH797" s="149"/>
      <c r="JI797" s="125"/>
      <c r="JJ797" s="149"/>
      <c r="JK797" s="125"/>
      <c r="JL797" s="149"/>
      <c r="JM797" s="125"/>
      <c r="JN797" s="149"/>
      <c r="JO797" s="125"/>
      <c r="JP797" s="149"/>
      <c r="JQ797" s="125"/>
      <c r="JR797" s="149"/>
      <c r="JS797" s="125"/>
      <c r="JT797" s="149"/>
      <c r="JU797" s="125"/>
      <c r="JV797" s="149"/>
      <c r="JW797" s="125"/>
      <c r="JX797" s="149"/>
      <c r="JY797" s="125"/>
      <c r="JZ797" s="149"/>
      <c r="KA797" s="125"/>
      <c r="KB797" s="149"/>
      <c r="KC797" s="125"/>
      <c r="KD797" s="149"/>
      <c r="KE797" s="125"/>
      <c r="KF797" s="149"/>
      <c r="KG797" s="125"/>
      <c r="KH797" s="149"/>
      <c r="KI797" s="125"/>
      <c r="KJ797" s="149"/>
      <c r="KK797" s="125"/>
      <c r="KL797" s="149"/>
      <c r="KM797" s="125"/>
      <c r="KN797" s="149"/>
      <c r="KO797" s="125"/>
      <c r="KP797" s="149"/>
      <c r="KQ797" s="125"/>
      <c r="KR797" s="149"/>
      <c r="KS797" s="125"/>
      <c r="KT797" s="149"/>
      <c r="KU797" s="125"/>
      <c r="KV797" s="149"/>
      <c r="KW797" s="125"/>
      <c r="KX797" s="149"/>
      <c r="KY797" s="125"/>
      <c r="KZ797" s="149"/>
      <c r="LA797" s="125"/>
      <c r="LB797" s="149"/>
      <c r="LC797" s="125"/>
      <c r="LD797" s="149"/>
      <c r="LE797" s="125"/>
      <c r="LF797" s="149"/>
      <c r="LG797" s="125"/>
      <c r="LH797" s="149"/>
      <c r="LI797" s="125"/>
      <c r="LJ797" s="149"/>
      <c r="LK797" s="125"/>
      <c r="LL797" s="149"/>
      <c r="LM797" s="125"/>
      <c r="LN797" s="149"/>
      <c r="LO797" s="125"/>
      <c r="LP797" s="149"/>
      <c r="LQ797" s="125"/>
      <c r="LR797" s="149"/>
      <c r="LS797" s="125"/>
      <c r="LT797" s="149"/>
      <c r="LU797" s="125"/>
      <c r="LV797" s="149"/>
      <c r="LW797" s="125"/>
      <c r="LX797" s="149"/>
      <c r="LY797" s="125"/>
      <c r="LZ797" s="149"/>
      <c r="MA797" s="125"/>
      <c r="MB797" s="149"/>
      <c r="MC797" s="125"/>
      <c r="MD797" s="149"/>
      <c r="ME797" s="125"/>
      <c r="MF797" s="149"/>
      <c r="MG797" s="125"/>
      <c r="MH797" s="149"/>
      <c r="MI797" s="125"/>
      <c r="MJ797" s="149"/>
      <c r="MK797" s="125"/>
      <c r="ML797" s="149"/>
      <c r="MM797" s="125"/>
      <c r="MN797" s="149"/>
      <c r="MO797" s="125"/>
      <c r="MP797" s="149"/>
      <c r="MQ797" s="125"/>
      <c r="MR797" s="149"/>
      <c r="MS797" s="125"/>
      <c r="MT797" s="149"/>
      <c r="MU797" s="125"/>
      <c r="MV797" s="149"/>
      <c r="MW797" s="125"/>
      <c r="MX797" s="149"/>
      <c r="MY797" s="125"/>
      <c r="MZ797" s="149"/>
      <c r="NA797" s="125"/>
      <c r="NB797" s="149"/>
      <c r="NC797" s="125"/>
      <c r="ND797" s="149"/>
      <c r="NE797" s="125"/>
      <c r="NF797" s="149"/>
      <c r="NG797" s="125"/>
      <c r="NH797" s="149"/>
      <c r="NI797" s="125"/>
      <c r="NJ797" s="149"/>
      <c r="NK797" s="125"/>
      <c r="NL797" s="149"/>
      <c r="NM797" s="125"/>
      <c r="NN797" s="149"/>
      <c r="NO797" s="125"/>
      <c r="NP797" s="149"/>
      <c r="NQ797" s="125"/>
      <c r="NR797" s="149"/>
      <c r="NS797" s="125"/>
      <c r="NT797" s="149"/>
      <c r="NU797" s="125"/>
      <c r="NV797" s="149"/>
      <c r="NW797" s="125"/>
      <c r="NX797" s="149"/>
      <c r="NY797" s="125"/>
      <c r="NZ797" s="149"/>
      <c r="OA797" s="125"/>
      <c r="OB797" s="149"/>
      <c r="OC797" s="125"/>
      <c r="OD797" s="149"/>
      <c r="OE797" s="125"/>
      <c r="OF797" s="149"/>
      <c r="OG797" s="125"/>
      <c r="OH797" s="149"/>
      <c r="OI797" s="125"/>
      <c r="OJ797" s="149"/>
      <c r="OK797" s="125"/>
      <c r="OL797" s="149"/>
      <c r="OM797" s="125"/>
      <c r="ON797" s="149"/>
      <c r="OO797" s="125"/>
      <c r="OP797" s="149"/>
      <c r="OQ797" s="125"/>
      <c r="OR797" s="149"/>
      <c r="OS797" s="125"/>
      <c r="OT797" s="149"/>
      <c r="OU797" s="125"/>
      <c r="OV797" s="149"/>
      <c r="OW797" s="125"/>
      <c r="OX797" s="149"/>
      <c r="OY797" s="125"/>
      <c r="OZ797" s="149"/>
      <c r="PA797" s="125"/>
      <c r="PB797" s="149"/>
      <c r="PC797" s="125"/>
      <c r="PD797" s="149"/>
      <c r="PE797" s="125"/>
      <c r="PF797" s="149"/>
      <c r="PG797" s="125"/>
      <c r="PH797" s="149"/>
      <c r="PI797" s="125"/>
      <c r="PJ797" s="149"/>
      <c r="PK797" s="125"/>
      <c r="PL797" s="149"/>
      <c r="PM797" s="125"/>
      <c r="PN797" s="149"/>
      <c r="PO797" s="125"/>
      <c r="PP797" s="149"/>
      <c r="PQ797" s="125"/>
      <c r="PR797" s="149"/>
      <c r="PS797" s="125"/>
      <c r="PT797" s="149"/>
      <c r="PU797" s="125"/>
      <c r="PV797" s="149"/>
      <c r="PW797" s="125"/>
      <c r="PX797" s="149"/>
      <c r="PY797" s="125"/>
      <c r="PZ797" s="149"/>
      <c r="QA797" s="125"/>
      <c r="QB797" s="149"/>
      <c r="QC797" s="125"/>
      <c r="QD797" s="149"/>
      <c r="QE797" s="125"/>
      <c r="QF797" s="149"/>
      <c r="QG797" s="125"/>
      <c r="QH797" s="149"/>
      <c r="QI797" s="125"/>
      <c r="QJ797" s="149"/>
      <c r="QK797" s="125"/>
      <c r="QL797" s="149"/>
      <c r="QM797" s="125"/>
      <c r="QN797" s="149"/>
      <c r="QO797" s="125"/>
      <c r="QP797" s="149"/>
      <c r="QQ797" s="125"/>
      <c r="QR797" s="149"/>
      <c r="QS797" s="125"/>
      <c r="QT797" s="149"/>
      <c r="QU797" s="125"/>
      <c r="QV797" s="149"/>
      <c r="QW797" s="125"/>
      <c r="QX797" s="149"/>
      <c r="QY797" s="125"/>
      <c r="QZ797" s="149"/>
      <c r="RA797" s="125"/>
      <c r="RB797" s="149"/>
      <c r="RC797" s="125"/>
      <c r="RD797" s="149"/>
      <c r="RE797" s="125"/>
      <c r="RF797" s="149"/>
      <c r="RG797" s="125"/>
      <c r="RH797" s="149"/>
      <c r="RI797" s="125"/>
      <c r="RJ797" s="149"/>
      <c r="RK797" s="125"/>
      <c r="RL797" s="149"/>
      <c r="RM797" s="125"/>
      <c r="RN797" s="149"/>
      <c r="RO797" s="125"/>
      <c r="RP797" s="149"/>
      <c r="RQ797" s="125"/>
      <c r="RR797" s="149"/>
      <c r="RS797" s="125"/>
      <c r="RT797" s="149"/>
      <c r="RU797" s="125"/>
      <c r="RV797" s="149"/>
      <c r="RW797" s="125"/>
      <c r="RX797" s="149"/>
      <c r="RY797" s="125"/>
      <c r="RZ797" s="149"/>
      <c r="SA797" s="125"/>
      <c r="SB797" s="149"/>
      <c r="SC797" s="125"/>
      <c r="SD797" s="149"/>
      <c r="SE797" s="125"/>
      <c r="SF797" s="149"/>
      <c r="SG797" s="125"/>
      <c r="SH797" s="149"/>
      <c r="SI797" s="125"/>
      <c r="SJ797" s="149"/>
      <c r="SK797" s="125"/>
      <c r="SL797" s="149"/>
      <c r="SM797" s="125"/>
      <c r="SN797" s="149"/>
      <c r="SO797" s="125"/>
      <c r="SP797" s="149"/>
      <c r="SQ797" s="125"/>
      <c r="SR797" s="149"/>
      <c r="SS797" s="125"/>
      <c r="ST797" s="149"/>
      <c r="SU797" s="125"/>
      <c r="SV797" s="149"/>
      <c r="SW797" s="125"/>
      <c r="SX797" s="149"/>
      <c r="SY797" s="125"/>
      <c r="SZ797" s="149"/>
      <c r="TA797" s="125"/>
      <c r="TB797" s="149"/>
      <c r="TC797" s="125"/>
      <c r="TD797" s="149"/>
      <c r="TE797" s="125"/>
      <c r="TF797" s="149"/>
      <c r="TG797" s="125"/>
      <c r="TH797" s="149"/>
      <c r="TI797" s="125"/>
      <c r="TJ797" s="149"/>
      <c r="TK797" s="125"/>
      <c r="TL797" s="149"/>
      <c r="TM797" s="125"/>
      <c r="TN797" s="149"/>
      <c r="TO797" s="125"/>
      <c r="TP797" s="149"/>
      <c r="TQ797" s="125"/>
      <c r="TR797" s="149"/>
      <c r="TS797" s="125"/>
      <c r="TT797" s="149"/>
      <c r="TU797" s="125"/>
      <c r="TV797" s="149"/>
      <c r="TW797" s="125"/>
      <c r="TX797" s="149"/>
      <c r="TY797" s="125"/>
      <c r="TZ797" s="149"/>
      <c r="UA797" s="125"/>
      <c r="UB797" s="149"/>
      <c r="UC797" s="125"/>
      <c r="UD797" s="149"/>
      <c r="UE797" s="125"/>
      <c r="UF797" s="149"/>
      <c r="UG797" s="125"/>
      <c r="UH797" s="149"/>
      <c r="UI797" s="125"/>
      <c r="UJ797" s="149"/>
      <c r="UK797" s="125"/>
      <c r="UL797" s="149"/>
      <c r="UM797" s="125"/>
      <c r="UN797" s="149"/>
      <c r="UO797" s="125"/>
      <c r="UP797" s="149"/>
      <c r="UQ797" s="125"/>
      <c r="UR797" s="149"/>
      <c r="US797" s="125"/>
      <c r="UT797" s="149"/>
      <c r="UU797" s="125"/>
      <c r="UV797" s="149"/>
      <c r="UW797" s="125"/>
      <c r="UX797" s="149"/>
      <c r="UY797" s="125"/>
      <c r="UZ797" s="149"/>
      <c r="VA797" s="125"/>
      <c r="VB797" s="149"/>
      <c r="VC797" s="125"/>
      <c r="VD797" s="149"/>
      <c r="VE797" s="125"/>
      <c r="VF797" s="149"/>
      <c r="VG797" s="125"/>
      <c r="VH797" s="149"/>
      <c r="VI797" s="125"/>
      <c r="VJ797" s="149"/>
      <c r="VK797" s="125"/>
      <c r="VL797" s="149"/>
      <c r="VM797" s="125"/>
      <c r="VN797" s="149"/>
      <c r="VO797" s="125"/>
      <c r="VP797" s="149"/>
      <c r="VQ797" s="125"/>
      <c r="VR797" s="149"/>
      <c r="VS797" s="125"/>
      <c r="VT797" s="149"/>
      <c r="VU797" s="125"/>
      <c r="VV797" s="149"/>
      <c r="VW797" s="125"/>
      <c r="VX797" s="149"/>
      <c r="VY797" s="125"/>
      <c r="VZ797" s="149"/>
      <c r="WA797" s="125"/>
      <c r="WB797" s="149"/>
      <c r="WC797" s="125"/>
      <c r="WD797" s="149"/>
      <c r="WE797" s="125"/>
      <c r="WF797" s="149"/>
      <c r="WG797" s="125"/>
      <c r="WH797" s="149"/>
      <c r="WI797" s="125"/>
      <c r="WJ797" s="149"/>
      <c r="WK797" s="125"/>
      <c r="WL797" s="149"/>
      <c r="WM797" s="125"/>
      <c r="WN797" s="149"/>
      <c r="WO797" s="125"/>
      <c r="WP797" s="149"/>
      <c r="WQ797" s="125"/>
      <c r="WR797" s="149"/>
      <c r="WS797" s="125"/>
      <c r="WT797" s="149"/>
      <c r="WU797" s="125"/>
      <c r="WV797" s="149"/>
      <c r="WW797" s="125"/>
      <c r="WX797" s="149"/>
      <c r="WY797" s="125"/>
      <c r="WZ797" s="149"/>
      <c r="XA797" s="125"/>
      <c r="XB797" s="149"/>
      <c r="XC797" s="125"/>
      <c r="XD797" s="149"/>
      <c r="XE797" s="125"/>
      <c r="XF797" s="149"/>
      <c r="XG797" s="125"/>
      <c r="XH797" s="149"/>
      <c r="XI797" s="125"/>
      <c r="XJ797" s="149"/>
      <c r="XK797" s="125"/>
      <c r="XL797" s="149"/>
      <c r="XM797" s="125"/>
      <c r="XN797" s="149"/>
      <c r="XO797" s="125"/>
      <c r="XP797" s="149"/>
      <c r="XQ797" s="125"/>
      <c r="XR797" s="149"/>
      <c r="XS797" s="125"/>
      <c r="XT797" s="149"/>
      <c r="XU797" s="125"/>
      <c r="XV797" s="149"/>
      <c r="XW797" s="125"/>
      <c r="XX797" s="149"/>
      <c r="XY797" s="125"/>
      <c r="XZ797" s="149"/>
      <c r="YA797" s="125"/>
      <c r="YB797" s="149"/>
      <c r="YC797" s="125"/>
      <c r="YD797" s="149"/>
      <c r="YE797" s="125"/>
      <c r="YF797" s="149"/>
      <c r="YG797" s="125"/>
      <c r="YH797" s="149"/>
      <c r="YI797" s="125"/>
      <c r="YJ797" s="149"/>
      <c r="YK797" s="125"/>
      <c r="YL797" s="149"/>
      <c r="YM797" s="125"/>
      <c r="YN797" s="149"/>
      <c r="YO797" s="125"/>
      <c r="YP797" s="149"/>
      <c r="YQ797" s="125"/>
      <c r="YR797" s="149"/>
      <c r="YS797" s="125"/>
      <c r="YT797" s="149"/>
      <c r="YU797" s="125"/>
      <c r="YV797" s="149"/>
      <c r="YW797" s="125"/>
      <c r="YX797" s="149"/>
      <c r="YY797" s="125"/>
      <c r="YZ797" s="149"/>
      <c r="ZA797" s="125"/>
      <c r="ZB797" s="149"/>
      <c r="ZC797" s="125"/>
      <c r="ZD797" s="149"/>
      <c r="ZE797" s="125"/>
      <c r="ZF797" s="149"/>
      <c r="ZG797" s="125"/>
      <c r="ZH797" s="149"/>
      <c r="ZI797" s="125"/>
      <c r="ZJ797" s="149"/>
      <c r="ZK797" s="125"/>
      <c r="ZL797" s="149"/>
      <c r="ZM797" s="125"/>
      <c r="ZN797" s="149"/>
      <c r="ZO797" s="125"/>
      <c r="ZP797" s="149"/>
      <c r="ZQ797" s="125"/>
      <c r="ZR797" s="149"/>
      <c r="ZS797" s="125"/>
      <c r="ZT797" s="149"/>
      <c r="ZU797" s="125"/>
      <c r="ZV797" s="149"/>
      <c r="ZW797" s="125"/>
      <c r="ZX797" s="149"/>
      <c r="ZY797" s="125"/>
      <c r="ZZ797" s="149"/>
      <c r="AAA797" s="125"/>
      <c r="AAB797" s="149"/>
      <c r="AAC797" s="125"/>
      <c r="AAD797" s="149"/>
      <c r="AAE797" s="125"/>
      <c r="AAF797" s="149"/>
      <c r="AAG797" s="125"/>
      <c r="AAH797" s="149"/>
      <c r="AAI797" s="125"/>
      <c r="AAJ797" s="149"/>
      <c r="AAK797" s="125"/>
      <c r="AAL797" s="149"/>
      <c r="AAM797" s="125"/>
      <c r="AAN797" s="149"/>
      <c r="AAO797" s="125"/>
      <c r="AAP797" s="149"/>
      <c r="AAQ797" s="125"/>
      <c r="AAR797" s="149"/>
      <c r="AAS797" s="125"/>
      <c r="AAT797" s="149"/>
      <c r="AAU797" s="125"/>
      <c r="AAV797" s="149"/>
      <c r="AAW797" s="125"/>
      <c r="AAX797" s="149"/>
      <c r="AAY797" s="125"/>
      <c r="AAZ797" s="149"/>
      <c r="ABA797" s="125"/>
      <c r="ABB797" s="149"/>
      <c r="ABC797" s="125"/>
      <c r="ABD797" s="149"/>
      <c r="ABE797" s="125"/>
      <c r="ABF797" s="149"/>
      <c r="ABG797" s="125"/>
      <c r="ABH797" s="149"/>
      <c r="ABI797" s="125"/>
      <c r="ABJ797" s="149"/>
      <c r="ABK797" s="125"/>
      <c r="ABL797" s="149"/>
      <c r="ABM797" s="125"/>
      <c r="ABN797" s="149"/>
      <c r="ABO797" s="125"/>
      <c r="ABP797" s="149"/>
      <c r="ABQ797" s="125"/>
      <c r="ABR797" s="149"/>
      <c r="ABS797" s="125"/>
      <c r="ABT797" s="149"/>
      <c r="ABU797" s="125"/>
      <c r="ABV797" s="149"/>
      <c r="ABW797" s="125"/>
      <c r="ABX797" s="149"/>
      <c r="ABY797" s="125"/>
      <c r="ABZ797" s="149"/>
      <c r="ACA797" s="125"/>
      <c r="ACB797" s="149"/>
      <c r="ACC797" s="125"/>
      <c r="ACD797" s="149"/>
      <c r="ACE797" s="125"/>
      <c r="ACF797" s="149"/>
      <c r="ACG797" s="125"/>
      <c r="ACH797" s="149"/>
      <c r="ACI797" s="125"/>
      <c r="ACJ797" s="149"/>
      <c r="ACK797" s="125"/>
      <c r="ACL797" s="149"/>
      <c r="ACM797" s="125"/>
      <c r="ACN797" s="149"/>
      <c r="ACO797" s="125"/>
      <c r="ACP797" s="149"/>
      <c r="ACQ797" s="125"/>
      <c r="ACR797" s="149"/>
      <c r="ACS797" s="125"/>
      <c r="ACT797" s="149"/>
      <c r="ACU797" s="125"/>
      <c r="ACV797" s="149"/>
      <c r="ACW797" s="125"/>
      <c r="ACX797" s="149"/>
      <c r="ACY797" s="125"/>
      <c r="ACZ797" s="149"/>
      <c r="ADA797" s="125"/>
      <c r="ADB797" s="149"/>
      <c r="ADC797" s="125"/>
      <c r="ADD797" s="149"/>
      <c r="ADE797" s="125"/>
      <c r="ADF797" s="149"/>
      <c r="ADG797" s="125"/>
      <c r="ADH797" s="149"/>
      <c r="ADI797" s="125"/>
      <c r="ADJ797" s="149"/>
      <c r="ADK797" s="125"/>
      <c r="ADL797" s="149"/>
      <c r="ADM797" s="125"/>
      <c r="ADN797" s="149"/>
      <c r="ADO797" s="125"/>
      <c r="ADP797" s="149"/>
      <c r="ADQ797" s="125"/>
      <c r="ADR797" s="149"/>
      <c r="ADS797" s="125"/>
      <c r="ADT797" s="149"/>
      <c r="ADU797" s="125"/>
      <c r="ADV797" s="149"/>
      <c r="ADW797" s="125"/>
      <c r="ADX797" s="149"/>
      <c r="ADY797" s="125"/>
      <c r="ADZ797" s="149"/>
      <c r="AEA797" s="125"/>
      <c r="AEB797" s="149"/>
      <c r="AEC797" s="125"/>
      <c r="AED797" s="149"/>
      <c r="AEE797" s="125"/>
      <c r="AEF797" s="149"/>
      <c r="AEG797" s="125"/>
      <c r="AEH797" s="149"/>
      <c r="AEI797" s="125"/>
      <c r="AEJ797" s="149"/>
      <c r="AEK797" s="125"/>
      <c r="AEL797" s="149"/>
      <c r="AEM797" s="125"/>
      <c r="AEN797" s="149"/>
      <c r="AEO797" s="125"/>
      <c r="AEP797" s="149"/>
      <c r="AEQ797" s="125"/>
      <c r="AER797" s="149"/>
      <c r="AES797" s="125"/>
      <c r="AET797" s="149"/>
      <c r="AEU797" s="125"/>
      <c r="AEV797" s="149"/>
      <c r="AEW797" s="125"/>
      <c r="AEX797" s="149"/>
      <c r="AEY797" s="125"/>
      <c r="AEZ797" s="149"/>
      <c r="AFA797" s="125"/>
      <c r="AFB797" s="149"/>
      <c r="AFC797" s="125"/>
      <c r="AFD797" s="149"/>
      <c r="AFE797" s="125"/>
      <c r="AFF797" s="149"/>
      <c r="AFG797" s="125"/>
      <c r="AFH797" s="149"/>
      <c r="AFI797" s="125"/>
      <c r="AFJ797" s="149"/>
      <c r="AFK797" s="125"/>
      <c r="AFL797" s="149"/>
      <c r="AFM797" s="125"/>
      <c r="AFN797" s="149"/>
      <c r="AFO797" s="125"/>
      <c r="AFP797" s="149"/>
      <c r="AFQ797" s="125"/>
      <c r="AFR797" s="149"/>
      <c r="AFS797" s="125"/>
      <c r="AFT797" s="149"/>
      <c r="AFU797" s="125"/>
      <c r="AFV797" s="149"/>
      <c r="AFW797" s="125"/>
      <c r="AFX797" s="149"/>
      <c r="AFY797" s="125"/>
      <c r="AFZ797" s="149"/>
      <c r="AGA797" s="125"/>
      <c r="AGB797" s="149"/>
      <c r="AGC797" s="125"/>
      <c r="AGD797" s="149"/>
      <c r="AGE797" s="125"/>
      <c r="AGF797" s="149"/>
      <c r="AGG797" s="125"/>
      <c r="AGH797" s="149"/>
      <c r="AGI797" s="125"/>
      <c r="AGJ797" s="149"/>
      <c r="AGK797" s="125"/>
      <c r="AGL797" s="149"/>
      <c r="AGM797" s="125"/>
      <c r="AGN797" s="149"/>
      <c r="AGO797" s="125"/>
      <c r="AGP797" s="149"/>
      <c r="AGQ797" s="125"/>
      <c r="AGR797" s="149"/>
      <c r="AGS797" s="125"/>
      <c r="AGT797" s="149"/>
      <c r="AGU797" s="125"/>
      <c r="AGV797" s="149"/>
      <c r="AGW797" s="125"/>
      <c r="AGX797" s="149"/>
      <c r="AGY797" s="125"/>
      <c r="AGZ797" s="149"/>
      <c r="AHA797" s="125"/>
      <c r="AHB797" s="149"/>
      <c r="AHC797" s="125"/>
      <c r="AHD797" s="149"/>
      <c r="AHE797" s="125"/>
      <c r="AHF797" s="149"/>
      <c r="AHG797" s="125"/>
      <c r="AHH797" s="149"/>
      <c r="AHI797" s="125"/>
      <c r="AHJ797" s="149"/>
      <c r="AHK797" s="125"/>
      <c r="AHL797" s="149"/>
      <c r="AHM797" s="125"/>
      <c r="AHN797" s="149"/>
      <c r="AHO797" s="125"/>
      <c r="AHP797" s="149"/>
      <c r="AHQ797" s="125"/>
      <c r="AHR797" s="149"/>
      <c r="AHS797" s="125"/>
      <c r="AHT797" s="149"/>
      <c r="AHU797" s="125"/>
      <c r="AHV797" s="149"/>
      <c r="AHW797" s="125"/>
      <c r="AHX797" s="149"/>
      <c r="AHY797" s="125"/>
      <c r="AHZ797" s="149"/>
      <c r="AIA797" s="125"/>
      <c r="AIB797" s="149"/>
      <c r="AIC797" s="125"/>
      <c r="AID797" s="149"/>
      <c r="AIE797" s="125"/>
      <c r="AIF797" s="149"/>
      <c r="AIG797" s="125"/>
      <c r="AIH797" s="149"/>
      <c r="AII797" s="125"/>
      <c r="AIJ797" s="149"/>
      <c r="AIK797" s="125"/>
      <c r="AIL797" s="149"/>
      <c r="AIM797" s="125"/>
      <c r="AIN797" s="149"/>
      <c r="AIO797" s="125"/>
      <c r="AIP797" s="149"/>
      <c r="AIQ797" s="125"/>
      <c r="AIR797" s="149"/>
      <c r="AIS797" s="125"/>
      <c r="AIT797" s="149"/>
      <c r="AIU797" s="125"/>
      <c r="AIV797" s="149"/>
      <c r="AIW797" s="125"/>
      <c r="AIX797" s="149"/>
      <c r="AIY797" s="125"/>
      <c r="AIZ797" s="149"/>
      <c r="AJA797" s="125"/>
      <c r="AJB797" s="149"/>
      <c r="AJC797" s="125"/>
      <c r="AJD797" s="149"/>
      <c r="AJE797" s="125"/>
      <c r="AJF797" s="149"/>
      <c r="AJG797" s="125"/>
      <c r="AJH797" s="149"/>
      <c r="AJI797" s="125"/>
      <c r="AJJ797" s="149"/>
      <c r="AJK797" s="125"/>
      <c r="AJL797" s="149"/>
      <c r="AJM797" s="125"/>
      <c r="AJN797" s="149"/>
      <c r="AJO797" s="125"/>
      <c r="AJP797" s="149"/>
      <c r="AJQ797" s="125"/>
      <c r="AJR797" s="149"/>
      <c r="AJS797" s="125"/>
      <c r="AJT797" s="149"/>
      <c r="AJU797" s="125"/>
      <c r="AJV797" s="149"/>
      <c r="AJW797" s="125"/>
      <c r="AJX797" s="149"/>
      <c r="AJY797" s="125"/>
      <c r="AJZ797" s="149"/>
      <c r="AKA797" s="125"/>
      <c r="AKB797" s="149"/>
      <c r="AKC797" s="125"/>
      <c r="AKD797" s="149"/>
      <c r="AKE797" s="125"/>
      <c r="AKF797" s="149"/>
      <c r="AKG797" s="125"/>
      <c r="AKH797" s="149"/>
      <c r="AKI797" s="125"/>
      <c r="AKJ797" s="149"/>
      <c r="AKK797" s="125"/>
      <c r="AKL797" s="149"/>
      <c r="AKM797" s="125"/>
      <c r="AKN797" s="149"/>
      <c r="AKO797" s="125"/>
      <c r="AKP797" s="149"/>
      <c r="AKQ797" s="125"/>
      <c r="AKR797" s="149"/>
      <c r="AKS797" s="125"/>
      <c r="AKT797" s="149"/>
      <c r="AKU797" s="125"/>
      <c r="AKV797" s="149"/>
      <c r="AKW797" s="125"/>
      <c r="AKX797" s="149"/>
      <c r="AKY797" s="125"/>
      <c r="AKZ797" s="149"/>
      <c r="ALA797" s="125"/>
      <c r="ALB797" s="149"/>
      <c r="ALC797" s="125"/>
      <c r="ALD797" s="149"/>
      <c r="ALE797" s="125"/>
      <c r="ALF797" s="149"/>
      <c r="ALG797" s="125"/>
      <c r="ALH797" s="149"/>
      <c r="ALI797" s="125"/>
      <c r="ALJ797" s="149"/>
      <c r="ALK797" s="125"/>
      <c r="ALL797" s="149"/>
      <c r="ALM797" s="125"/>
      <c r="ALN797" s="149"/>
      <c r="ALO797" s="125"/>
      <c r="ALP797" s="149"/>
      <c r="ALQ797" s="125"/>
      <c r="ALR797" s="149"/>
      <c r="ALS797" s="125"/>
      <c r="ALT797" s="149"/>
      <c r="ALU797" s="125"/>
      <c r="ALV797" s="149"/>
      <c r="ALW797" s="125"/>
      <c r="ALX797" s="149"/>
      <c r="ALY797" s="125"/>
      <c r="ALZ797" s="149"/>
      <c r="AMA797" s="125"/>
      <c r="AMB797" s="149"/>
      <c r="AMC797" s="125"/>
      <c r="AMD797" s="149"/>
      <c r="AME797" s="125"/>
      <c r="AMF797" s="149"/>
      <c r="AMG797" s="125"/>
      <c r="AMH797" s="149"/>
      <c r="AMI797" s="125"/>
      <c r="AMJ797" s="149"/>
      <c r="AMK797" s="125"/>
      <c r="AML797" s="149"/>
      <c r="AMM797" s="125"/>
      <c r="AMN797" s="149"/>
      <c r="AMO797" s="125"/>
      <c r="AMP797" s="149"/>
      <c r="AMQ797" s="125"/>
      <c r="AMR797" s="149"/>
      <c r="AMS797" s="125"/>
      <c r="AMT797" s="149"/>
      <c r="AMU797" s="125"/>
      <c r="AMV797" s="149"/>
      <c r="AMW797" s="125"/>
      <c r="AMX797" s="149"/>
      <c r="AMY797" s="125"/>
      <c r="AMZ797" s="149"/>
      <c r="ANA797" s="125"/>
      <c r="ANB797" s="149"/>
      <c r="ANC797" s="125"/>
      <c r="AND797" s="149"/>
      <c r="ANE797" s="125"/>
      <c r="ANF797" s="149"/>
      <c r="ANG797" s="125"/>
      <c r="ANH797" s="149"/>
      <c r="ANI797" s="125"/>
      <c r="ANJ797" s="149"/>
      <c r="ANK797" s="125"/>
      <c r="ANL797" s="149"/>
      <c r="ANM797" s="125"/>
      <c r="ANN797" s="149"/>
      <c r="ANO797" s="125"/>
      <c r="ANP797" s="149"/>
      <c r="ANQ797" s="125"/>
      <c r="ANR797" s="149"/>
      <c r="ANS797" s="125"/>
      <c r="ANT797" s="149"/>
      <c r="ANU797" s="125"/>
      <c r="ANV797" s="149"/>
      <c r="ANW797" s="125"/>
      <c r="ANX797" s="149"/>
      <c r="ANY797" s="125"/>
      <c r="ANZ797" s="149"/>
      <c r="AOA797" s="125"/>
      <c r="AOB797" s="149"/>
      <c r="AOC797" s="125"/>
      <c r="AOD797" s="149"/>
      <c r="AOE797" s="125"/>
      <c r="AOF797" s="149"/>
      <c r="AOG797" s="125"/>
      <c r="AOH797" s="149"/>
      <c r="AOI797" s="125"/>
      <c r="AOJ797" s="149"/>
      <c r="AOK797" s="125"/>
      <c r="AOL797" s="149"/>
      <c r="AOM797" s="125"/>
      <c r="AON797" s="149"/>
      <c r="AOO797" s="125"/>
      <c r="AOP797" s="149"/>
      <c r="AOQ797" s="125"/>
      <c r="AOR797" s="149"/>
      <c r="AOS797" s="125"/>
      <c r="AOT797" s="149"/>
      <c r="AOU797" s="125"/>
      <c r="AOV797" s="149"/>
      <c r="AOW797" s="125"/>
      <c r="AOX797" s="149"/>
      <c r="AOY797" s="125"/>
      <c r="AOZ797" s="149"/>
      <c r="APA797" s="125"/>
      <c r="APB797" s="149"/>
      <c r="APC797" s="125"/>
      <c r="APD797" s="149"/>
      <c r="APE797" s="125"/>
      <c r="APF797" s="149"/>
      <c r="APG797" s="125"/>
      <c r="APH797" s="149"/>
      <c r="API797" s="125"/>
      <c r="APJ797" s="149"/>
      <c r="APK797" s="125"/>
      <c r="APL797" s="149"/>
      <c r="APM797" s="125"/>
      <c r="APN797" s="149"/>
      <c r="APO797" s="125"/>
      <c r="APP797" s="149"/>
      <c r="APQ797" s="125"/>
      <c r="APR797" s="149"/>
      <c r="APS797" s="125"/>
      <c r="APT797" s="149"/>
      <c r="APU797" s="125"/>
      <c r="APV797" s="149"/>
      <c r="APW797" s="125"/>
      <c r="APX797" s="149"/>
      <c r="APY797" s="125"/>
      <c r="APZ797" s="149"/>
      <c r="AQA797" s="125"/>
      <c r="AQB797" s="149"/>
      <c r="AQC797" s="125"/>
      <c r="AQD797" s="149"/>
      <c r="AQE797" s="125"/>
      <c r="AQF797" s="149"/>
      <c r="AQG797" s="125"/>
      <c r="AQH797" s="149"/>
      <c r="AQI797" s="125"/>
      <c r="AQJ797" s="149"/>
      <c r="AQK797" s="125"/>
      <c r="AQL797" s="149"/>
      <c r="AQM797" s="125"/>
      <c r="AQN797" s="149"/>
      <c r="AQO797" s="125"/>
      <c r="AQP797" s="149"/>
      <c r="AQQ797" s="125"/>
      <c r="AQR797" s="149"/>
      <c r="AQS797" s="125"/>
      <c r="AQT797" s="149"/>
      <c r="AQU797" s="125"/>
      <c r="AQV797" s="149"/>
      <c r="AQW797" s="125"/>
      <c r="AQX797" s="149"/>
      <c r="AQY797" s="125"/>
      <c r="AQZ797" s="149"/>
      <c r="ARA797" s="125"/>
      <c r="ARB797" s="149"/>
      <c r="ARC797" s="125"/>
      <c r="ARD797" s="149"/>
      <c r="ARE797" s="125"/>
      <c r="ARF797" s="149"/>
      <c r="ARG797" s="125"/>
      <c r="ARH797" s="149"/>
      <c r="ARI797" s="125"/>
      <c r="ARJ797" s="149"/>
      <c r="ARK797" s="125"/>
      <c r="ARL797" s="149"/>
      <c r="ARM797" s="125"/>
      <c r="ARN797" s="149"/>
      <c r="ARO797" s="125"/>
      <c r="ARP797" s="149"/>
      <c r="ARQ797" s="125"/>
      <c r="ARR797" s="149"/>
      <c r="ARS797" s="125"/>
      <c r="ART797" s="149"/>
      <c r="ARU797" s="125"/>
      <c r="ARV797" s="149"/>
      <c r="ARW797" s="125"/>
      <c r="ARX797" s="149"/>
      <c r="ARY797" s="125"/>
      <c r="ARZ797" s="149"/>
      <c r="ASA797" s="125"/>
      <c r="ASB797" s="149"/>
      <c r="ASC797" s="125"/>
      <c r="ASD797" s="149"/>
      <c r="ASE797" s="125"/>
      <c r="ASF797" s="149"/>
      <c r="ASG797" s="125"/>
      <c r="ASH797" s="149"/>
      <c r="ASI797" s="125"/>
      <c r="ASJ797" s="149"/>
      <c r="ASK797" s="125"/>
      <c r="ASL797" s="149"/>
      <c r="ASM797" s="125"/>
      <c r="ASN797" s="149"/>
      <c r="ASO797" s="125"/>
      <c r="ASP797" s="149"/>
      <c r="ASQ797" s="125"/>
      <c r="ASR797" s="149"/>
      <c r="ASS797" s="125"/>
      <c r="AST797" s="149"/>
      <c r="ASU797" s="125"/>
      <c r="ASV797" s="149"/>
      <c r="ASW797" s="125"/>
      <c r="ASX797" s="149"/>
      <c r="ASY797" s="125"/>
      <c r="ASZ797" s="149"/>
      <c r="ATA797" s="125"/>
      <c r="ATB797" s="149"/>
      <c r="ATC797" s="125"/>
      <c r="ATD797" s="149"/>
      <c r="ATE797" s="125"/>
      <c r="ATF797" s="149"/>
      <c r="ATG797" s="125"/>
      <c r="ATH797" s="149"/>
      <c r="ATI797" s="125"/>
      <c r="ATJ797" s="149"/>
      <c r="ATK797" s="125"/>
      <c r="ATL797" s="149"/>
      <c r="ATM797" s="125"/>
      <c r="ATN797" s="149"/>
      <c r="ATO797" s="125"/>
      <c r="ATP797" s="149"/>
      <c r="ATQ797" s="125"/>
      <c r="ATR797" s="149"/>
      <c r="ATS797" s="125"/>
      <c r="ATT797" s="149"/>
      <c r="ATU797" s="125"/>
      <c r="ATV797" s="149"/>
      <c r="ATW797" s="125"/>
      <c r="ATX797" s="149"/>
      <c r="ATY797" s="125"/>
      <c r="ATZ797" s="149"/>
      <c r="AUA797" s="125"/>
      <c r="AUB797" s="149"/>
      <c r="AUC797" s="125"/>
      <c r="AUD797" s="149"/>
      <c r="AUE797" s="125"/>
      <c r="AUF797" s="149"/>
      <c r="AUG797" s="125"/>
      <c r="AUH797" s="149"/>
      <c r="AUI797" s="125"/>
      <c r="AUJ797" s="149"/>
      <c r="AUK797" s="125"/>
      <c r="AUL797" s="149"/>
      <c r="AUM797" s="125"/>
      <c r="AUN797" s="149"/>
      <c r="AUO797" s="125"/>
      <c r="AUP797" s="149"/>
      <c r="AUQ797" s="125"/>
      <c r="AUR797" s="149"/>
      <c r="AUS797" s="125"/>
      <c r="AUT797" s="149"/>
      <c r="AUU797" s="125"/>
      <c r="AUV797" s="149"/>
      <c r="AUW797" s="125"/>
      <c r="AUX797" s="149"/>
      <c r="AUY797" s="125"/>
      <c r="AUZ797" s="149"/>
      <c r="AVA797" s="125"/>
      <c r="AVB797" s="149"/>
      <c r="AVC797" s="125"/>
      <c r="AVD797" s="149"/>
      <c r="AVE797" s="125"/>
      <c r="AVF797" s="149"/>
      <c r="AVG797" s="125"/>
      <c r="AVH797" s="149"/>
      <c r="AVI797" s="125"/>
      <c r="AVJ797" s="149"/>
      <c r="AVK797" s="125"/>
      <c r="AVL797" s="149"/>
      <c r="AVM797" s="125"/>
      <c r="AVN797" s="149"/>
      <c r="AVO797" s="125"/>
      <c r="AVP797" s="149"/>
      <c r="AVQ797" s="125"/>
      <c r="AVR797" s="149"/>
      <c r="AVS797" s="125"/>
      <c r="AVT797" s="149"/>
      <c r="AVU797" s="125"/>
      <c r="AVV797" s="149"/>
      <c r="AVW797" s="125"/>
      <c r="AVX797" s="149"/>
      <c r="AVY797" s="125"/>
      <c r="AVZ797" s="149"/>
      <c r="AWA797" s="125"/>
      <c r="AWB797" s="149"/>
      <c r="AWC797" s="125"/>
      <c r="AWD797" s="149"/>
      <c r="AWE797" s="125"/>
      <c r="AWF797" s="149"/>
      <c r="AWG797" s="125"/>
      <c r="AWH797" s="149"/>
      <c r="AWI797" s="125"/>
      <c r="AWJ797" s="149"/>
      <c r="AWK797" s="125"/>
      <c r="AWL797" s="149"/>
      <c r="AWM797" s="125"/>
      <c r="AWN797" s="149"/>
      <c r="AWO797" s="125"/>
      <c r="AWP797" s="149"/>
      <c r="AWQ797" s="125"/>
      <c r="AWR797" s="149"/>
      <c r="AWS797" s="125"/>
      <c r="AWT797" s="149"/>
      <c r="AWU797" s="125"/>
      <c r="AWV797" s="149"/>
      <c r="AWW797" s="125"/>
      <c r="AWX797" s="149"/>
      <c r="AWY797" s="125"/>
      <c r="AWZ797" s="149"/>
      <c r="AXA797" s="125"/>
      <c r="AXB797" s="149"/>
      <c r="AXC797" s="125"/>
      <c r="AXD797" s="149"/>
      <c r="AXE797" s="125"/>
      <c r="AXF797" s="149"/>
      <c r="AXG797" s="125"/>
      <c r="AXH797" s="149"/>
      <c r="AXI797" s="125"/>
      <c r="AXJ797" s="149"/>
      <c r="AXK797" s="125"/>
      <c r="AXL797" s="149"/>
      <c r="AXM797" s="125"/>
      <c r="AXN797" s="149"/>
      <c r="AXO797" s="125"/>
      <c r="AXP797" s="149"/>
      <c r="AXQ797" s="125"/>
      <c r="AXR797" s="149"/>
      <c r="AXS797" s="125"/>
      <c r="AXT797" s="149"/>
      <c r="AXU797" s="125"/>
      <c r="AXV797" s="149"/>
      <c r="AXW797" s="125"/>
      <c r="AXX797" s="149"/>
      <c r="AXY797" s="125"/>
      <c r="AXZ797" s="149"/>
      <c r="AYA797" s="125"/>
      <c r="AYB797" s="149"/>
      <c r="AYC797" s="125"/>
      <c r="AYD797" s="149"/>
      <c r="AYE797" s="125"/>
      <c r="AYF797" s="149"/>
      <c r="AYG797" s="125"/>
      <c r="AYH797" s="149"/>
      <c r="AYI797" s="125"/>
      <c r="AYJ797" s="149"/>
      <c r="AYK797" s="125"/>
      <c r="AYL797" s="149"/>
      <c r="AYM797" s="125"/>
      <c r="AYN797" s="149"/>
      <c r="AYO797" s="125"/>
      <c r="AYP797" s="149"/>
      <c r="AYQ797" s="125"/>
      <c r="AYR797" s="149"/>
      <c r="AYS797" s="125"/>
      <c r="AYT797" s="149"/>
      <c r="AYU797" s="125"/>
      <c r="AYV797" s="149"/>
      <c r="AYW797" s="125"/>
      <c r="AYX797" s="149"/>
      <c r="AYY797" s="125"/>
      <c r="AYZ797" s="149"/>
      <c r="AZA797" s="125"/>
      <c r="AZB797" s="149"/>
      <c r="AZC797" s="125"/>
      <c r="AZD797" s="149"/>
      <c r="AZE797" s="125"/>
      <c r="AZF797" s="149"/>
      <c r="AZG797" s="125"/>
      <c r="AZH797" s="149"/>
      <c r="AZI797" s="125"/>
      <c r="AZJ797" s="149"/>
      <c r="AZK797" s="125"/>
      <c r="AZL797" s="149"/>
      <c r="AZM797" s="125"/>
      <c r="AZN797" s="149"/>
      <c r="AZO797" s="125"/>
      <c r="AZP797" s="149"/>
      <c r="AZQ797" s="125"/>
      <c r="AZR797" s="149"/>
      <c r="AZS797" s="125"/>
      <c r="AZT797" s="149"/>
      <c r="AZU797" s="125"/>
      <c r="AZV797" s="149"/>
      <c r="AZW797" s="125"/>
      <c r="AZX797" s="149"/>
      <c r="AZY797" s="125"/>
      <c r="AZZ797" s="149"/>
      <c r="BAA797" s="125"/>
      <c r="BAB797" s="149"/>
      <c r="BAC797" s="125"/>
      <c r="BAD797" s="149"/>
      <c r="BAE797" s="125"/>
      <c r="BAF797" s="149"/>
      <c r="BAG797" s="125"/>
      <c r="BAH797" s="149"/>
      <c r="BAI797" s="125"/>
      <c r="BAJ797" s="149"/>
      <c r="BAK797" s="125"/>
      <c r="BAL797" s="149"/>
      <c r="BAM797" s="125"/>
      <c r="BAN797" s="149"/>
      <c r="BAO797" s="125"/>
      <c r="BAP797" s="149"/>
      <c r="BAQ797" s="125"/>
      <c r="BAR797" s="149"/>
      <c r="BAS797" s="125"/>
      <c r="BAT797" s="149"/>
      <c r="BAU797" s="125"/>
      <c r="BAV797" s="149"/>
      <c r="BAW797" s="125"/>
      <c r="BAX797" s="149"/>
      <c r="BAY797" s="125"/>
      <c r="BAZ797" s="149"/>
      <c r="BBA797" s="125"/>
      <c r="BBB797" s="149"/>
      <c r="BBC797" s="125"/>
      <c r="BBD797" s="149"/>
      <c r="BBE797" s="125"/>
      <c r="BBF797" s="149"/>
      <c r="BBG797" s="125"/>
      <c r="BBH797" s="149"/>
      <c r="BBI797" s="125"/>
      <c r="BBJ797" s="149"/>
      <c r="BBK797" s="125"/>
      <c r="BBL797" s="149"/>
      <c r="BBM797" s="125"/>
      <c r="BBN797" s="149"/>
      <c r="BBO797" s="125"/>
      <c r="BBP797" s="149"/>
      <c r="BBQ797" s="125"/>
      <c r="BBR797" s="149"/>
      <c r="BBS797" s="125"/>
      <c r="BBT797" s="149"/>
      <c r="BBU797" s="125"/>
      <c r="BBV797" s="149"/>
      <c r="BBW797" s="125"/>
      <c r="BBX797" s="149"/>
      <c r="BBY797" s="125"/>
      <c r="BBZ797" s="149"/>
      <c r="BCA797" s="125"/>
      <c r="BCB797" s="149"/>
      <c r="BCC797" s="125"/>
      <c r="BCD797" s="149"/>
      <c r="BCE797" s="125"/>
      <c r="BCF797" s="149"/>
      <c r="BCG797" s="125"/>
      <c r="BCH797" s="149"/>
      <c r="BCI797" s="125"/>
      <c r="BCJ797" s="149"/>
      <c r="BCK797" s="125"/>
      <c r="BCL797" s="149"/>
      <c r="BCM797" s="125"/>
      <c r="BCN797" s="149"/>
      <c r="BCO797" s="125"/>
      <c r="BCP797" s="149"/>
      <c r="BCQ797" s="125"/>
      <c r="BCR797" s="149"/>
      <c r="BCS797" s="125"/>
      <c r="BCT797" s="149"/>
      <c r="BCU797" s="125"/>
      <c r="BCV797" s="149"/>
      <c r="BCW797" s="125"/>
      <c r="BCX797" s="149"/>
      <c r="BCY797" s="125"/>
      <c r="BCZ797" s="149"/>
      <c r="BDA797" s="125"/>
      <c r="BDB797" s="149"/>
      <c r="BDC797" s="125"/>
      <c r="BDD797" s="149"/>
      <c r="BDE797" s="125"/>
      <c r="BDF797" s="149"/>
      <c r="BDG797" s="125"/>
      <c r="BDH797" s="149"/>
      <c r="BDI797" s="125"/>
      <c r="BDJ797" s="149"/>
      <c r="BDK797" s="125"/>
      <c r="BDL797" s="149"/>
      <c r="BDM797" s="125"/>
      <c r="BDN797" s="149"/>
      <c r="BDO797" s="125"/>
      <c r="BDP797" s="149"/>
      <c r="BDQ797" s="125"/>
      <c r="BDR797" s="149"/>
      <c r="BDS797" s="125"/>
      <c r="BDT797" s="149"/>
      <c r="BDU797" s="125"/>
      <c r="BDV797" s="149"/>
      <c r="BDW797" s="125"/>
      <c r="BDX797" s="149"/>
      <c r="BDY797" s="125"/>
      <c r="BDZ797" s="149"/>
      <c r="BEA797" s="125"/>
      <c r="BEB797" s="149"/>
      <c r="BEC797" s="125"/>
      <c r="BED797" s="149"/>
      <c r="BEE797" s="125"/>
      <c r="BEF797" s="149"/>
      <c r="BEG797" s="125"/>
      <c r="BEH797" s="149"/>
      <c r="BEI797" s="125"/>
      <c r="BEJ797" s="149"/>
      <c r="BEK797" s="125"/>
      <c r="BEL797" s="149"/>
      <c r="BEM797" s="125"/>
      <c r="BEN797" s="149"/>
      <c r="BEO797" s="125"/>
      <c r="BEP797" s="149"/>
      <c r="BEQ797" s="125"/>
      <c r="BER797" s="149"/>
      <c r="BES797" s="125"/>
      <c r="BET797" s="149"/>
      <c r="BEU797" s="125"/>
      <c r="BEV797" s="149"/>
      <c r="BEW797" s="125"/>
      <c r="BEX797" s="149"/>
      <c r="BEY797" s="125"/>
      <c r="BEZ797" s="149"/>
      <c r="BFA797" s="125"/>
      <c r="BFB797" s="149"/>
      <c r="BFC797" s="125"/>
      <c r="BFD797" s="149"/>
      <c r="BFE797" s="125"/>
      <c r="BFF797" s="149"/>
      <c r="BFG797" s="125"/>
      <c r="BFH797" s="149"/>
      <c r="BFI797" s="125"/>
      <c r="BFJ797" s="149"/>
      <c r="BFK797" s="125"/>
      <c r="BFL797" s="149"/>
      <c r="BFM797" s="125"/>
      <c r="BFN797" s="149"/>
      <c r="BFO797" s="125"/>
      <c r="BFP797" s="149"/>
      <c r="BFQ797" s="125"/>
      <c r="BFR797" s="149"/>
      <c r="BFS797" s="125"/>
      <c r="BFT797" s="149"/>
      <c r="BFU797" s="125"/>
      <c r="BFV797" s="149"/>
      <c r="BFW797" s="125"/>
      <c r="BFX797" s="149"/>
      <c r="BFY797" s="125"/>
      <c r="BFZ797" s="149"/>
      <c r="BGA797" s="125"/>
      <c r="BGB797" s="149"/>
      <c r="BGC797" s="125"/>
      <c r="BGD797" s="149"/>
      <c r="BGE797" s="125"/>
      <c r="BGF797" s="149"/>
      <c r="BGG797" s="125"/>
      <c r="BGH797" s="149"/>
      <c r="BGI797" s="125"/>
      <c r="BGJ797" s="149"/>
      <c r="BGK797" s="125"/>
      <c r="BGL797" s="149"/>
      <c r="BGM797" s="125"/>
      <c r="BGN797" s="149"/>
      <c r="BGO797" s="125"/>
      <c r="BGP797" s="149"/>
      <c r="BGQ797" s="125"/>
      <c r="BGR797" s="149"/>
      <c r="BGS797" s="125"/>
      <c r="BGT797" s="149"/>
      <c r="BGU797" s="125"/>
      <c r="BGV797" s="149"/>
      <c r="BGW797" s="125"/>
      <c r="BGX797" s="149"/>
      <c r="BGY797" s="125"/>
      <c r="BGZ797" s="149"/>
      <c r="BHA797" s="125"/>
      <c r="BHB797" s="149"/>
      <c r="BHC797" s="125"/>
      <c r="BHD797" s="149"/>
      <c r="BHE797" s="125"/>
      <c r="BHF797" s="149"/>
      <c r="BHG797" s="125"/>
      <c r="BHH797" s="149"/>
      <c r="BHI797" s="125"/>
      <c r="BHJ797" s="149"/>
      <c r="BHK797" s="125"/>
      <c r="BHL797" s="149"/>
      <c r="BHM797" s="125"/>
      <c r="BHN797" s="149"/>
      <c r="BHO797" s="125"/>
      <c r="BHP797" s="149"/>
      <c r="BHQ797" s="125"/>
      <c r="BHR797" s="149"/>
      <c r="BHS797" s="125"/>
      <c r="BHT797" s="149"/>
      <c r="BHU797" s="125"/>
      <c r="BHV797" s="149"/>
      <c r="BHW797" s="125"/>
      <c r="BHX797" s="149"/>
      <c r="BHY797" s="125"/>
      <c r="BHZ797" s="149"/>
      <c r="BIA797" s="125"/>
      <c r="BIB797" s="149"/>
      <c r="BIC797" s="125"/>
      <c r="BID797" s="149"/>
      <c r="BIE797" s="125"/>
      <c r="BIF797" s="149"/>
      <c r="BIG797" s="125"/>
      <c r="BIH797" s="149"/>
      <c r="BII797" s="125"/>
      <c r="BIJ797" s="149"/>
      <c r="BIK797" s="125"/>
      <c r="BIL797" s="149"/>
      <c r="BIM797" s="125"/>
      <c r="BIN797" s="149"/>
      <c r="BIO797" s="125"/>
      <c r="BIP797" s="149"/>
      <c r="BIQ797" s="125"/>
      <c r="BIR797" s="149"/>
      <c r="BIS797" s="125"/>
      <c r="BIT797" s="149"/>
      <c r="BIU797" s="125"/>
      <c r="BIV797" s="149"/>
      <c r="BIW797" s="125"/>
      <c r="BIX797" s="149"/>
      <c r="BIY797" s="125"/>
      <c r="BIZ797" s="149"/>
      <c r="BJA797" s="125"/>
      <c r="BJB797" s="149"/>
      <c r="BJC797" s="125"/>
      <c r="BJD797" s="149"/>
      <c r="BJE797" s="125"/>
      <c r="BJF797" s="149"/>
      <c r="BJG797" s="125"/>
      <c r="BJH797" s="149"/>
      <c r="BJI797" s="125"/>
      <c r="BJJ797" s="149"/>
      <c r="BJK797" s="125"/>
      <c r="BJL797" s="149"/>
      <c r="BJM797" s="125"/>
      <c r="BJN797" s="149"/>
      <c r="BJO797" s="125"/>
      <c r="BJP797" s="149"/>
      <c r="BJQ797" s="125"/>
      <c r="BJR797" s="149"/>
      <c r="BJS797" s="125"/>
      <c r="BJT797" s="149"/>
      <c r="BJU797" s="125"/>
      <c r="BJV797" s="149"/>
      <c r="BJW797" s="125"/>
      <c r="BJX797" s="149"/>
      <c r="BJY797" s="125"/>
      <c r="BJZ797" s="149"/>
      <c r="BKA797" s="125"/>
      <c r="BKB797" s="149"/>
      <c r="BKC797" s="125"/>
      <c r="BKD797" s="149"/>
      <c r="BKE797" s="125"/>
      <c r="BKF797" s="149"/>
      <c r="BKG797" s="125"/>
      <c r="BKH797" s="149"/>
      <c r="BKI797" s="125"/>
      <c r="BKJ797" s="149"/>
      <c r="BKK797" s="125"/>
      <c r="BKL797" s="149"/>
      <c r="BKM797" s="125"/>
      <c r="BKN797" s="149"/>
      <c r="BKO797" s="125"/>
      <c r="BKP797" s="149"/>
      <c r="BKQ797" s="125"/>
      <c r="BKR797" s="149"/>
      <c r="BKS797" s="125"/>
      <c r="BKT797" s="149"/>
      <c r="BKU797" s="125"/>
      <c r="BKV797" s="149"/>
      <c r="BKW797" s="125"/>
      <c r="BKX797" s="149"/>
      <c r="BKY797" s="125"/>
      <c r="BKZ797" s="149"/>
      <c r="BLA797" s="125"/>
      <c r="BLB797" s="149"/>
      <c r="BLC797" s="125"/>
      <c r="BLD797" s="149"/>
      <c r="BLE797" s="125"/>
      <c r="BLF797" s="149"/>
      <c r="BLG797" s="125"/>
      <c r="BLH797" s="149"/>
      <c r="BLI797" s="125"/>
      <c r="BLJ797" s="149"/>
      <c r="BLK797" s="125"/>
      <c r="BLL797" s="149"/>
      <c r="BLM797" s="125"/>
      <c r="BLN797" s="149"/>
      <c r="BLO797" s="125"/>
      <c r="BLP797" s="149"/>
      <c r="BLQ797" s="125"/>
      <c r="BLR797" s="149"/>
      <c r="BLS797" s="125"/>
      <c r="BLT797" s="149"/>
      <c r="BLU797" s="125"/>
      <c r="BLV797" s="149"/>
      <c r="BLW797" s="125"/>
      <c r="BLX797" s="149"/>
      <c r="BLY797" s="125"/>
      <c r="BLZ797" s="149"/>
      <c r="BMA797" s="125"/>
      <c r="BMB797" s="149"/>
      <c r="BMC797" s="125"/>
      <c r="BMD797" s="149"/>
      <c r="BME797" s="125"/>
      <c r="BMF797" s="149"/>
      <c r="BMG797" s="125"/>
      <c r="BMH797" s="149"/>
      <c r="BMI797" s="125"/>
      <c r="BMJ797" s="149"/>
      <c r="BMK797" s="125"/>
      <c r="BML797" s="149"/>
      <c r="BMM797" s="125"/>
      <c r="BMN797" s="149"/>
      <c r="BMO797" s="125"/>
      <c r="BMP797" s="149"/>
      <c r="BMQ797" s="125"/>
      <c r="BMR797" s="149"/>
      <c r="BMS797" s="125"/>
      <c r="BMT797" s="149"/>
      <c r="BMU797" s="125"/>
      <c r="BMV797" s="149"/>
      <c r="BMW797" s="125"/>
      <c r="BMX797" s="149"/>
      <c r="BMY797" s="125"/>
      <c r="BMZ797" s="149"/>
      <c r="BNA797" s="125"/>
      <c r="BNB797" s="149"/>
      <c r="BNC797" s="125"/>
      <c r="BND797" s="149"/>
      <c r="BNE797" s="125"/>
      <c r="BNF797" s="149"/>
      <c r="BNG797" s="125"/>
      <c r="BNH797" s="149"/>
      <c r="BNI797" s="125"/>
      <c r="BNJ797" s="149"/>
      <c r="BNK797" s="125"/>
      <c r="BNL797" s="149"/>
      <c r="BNM797" s="125"/>
      <c r="BNN797" s="149"/>
      <c r="BNO797" s="125"/>
      <c r="BNP797" s="149"/>
      <c r="BNQ797" s="125"/>
      <c r="BNR797" s="149"/>
      <c r="BNS797" s="125"/>
      <c r="BNT797" s="149"/>
      <c r="BNU797" s="125"/>
      <c r="BNV797" s="149"/>
      <c r="BNW797" s="125"/>
      <c r="BNX797" s="149"/>
      <c r="BNY797" s="125"/>
      <c r="BNZ797" s="149"/>
      <c r="BOA797" s="125"/>
      <c r="BOB797" s="149"/>
      <c r="BOC797" s="125"/>
      <c r="BOD797" s="149"/>
      <c r="BOE797" s="125"/>
      <c r="BOF797" s="149"/>
      <c r="BOG797" s="125"/>
      <c r="BOH797" s="149"/>
      <c r="BOI797" s="125"/>
      <c r="BOJ797" s="149"/>
      <c r="BOK797" s="125"/>
      <c r="BOL797" s="149"/>
      <c r="BOM797" s="125"/>
      <c r="BON797" s="149"/>
      <c r="BOO797" s="125"/>
      <c r="BOP797" s="149"/>
      <c r="BOQ797" s="125"/>
      <c r="BOR797" s="149"/>
      <c r="BOS797" s="125"/>
      <c r="BOT797" s="149"/>
      <c r="BOU797" s="125"/>
      <c r="BOV797" s="149"/>
      <c r="BOW797" s="125"/>
      <c r="BOX797" s="149"/>
      <c r="BOY797" s="125"/>
      <c r="BOZ797" s="149"/>
      <c r="BPA797" s="125"/>
      <c r="BPB797" s="149"/>
      <c r="BPC797" s="125"/>
      <c r="BPD797" s="149"/>
      <c r="BPE797" s="125"/>
      <c r="BPF797" s="149"/>
      <c r="BPG797" s="125"/>
      <c r="BPH797" s="149"/>
      <c r="BPI797" s="125"/>
      <c r="BPJ797" s="149"/>
      <c r="BPK797" s="125"/>
      <c r="BPL797" s="149"/>
      <c r="BPM797" s="125"/>
      <c r="BPN797" s="149"/>
      <c r="BPO797" s="125"/>
      <c r="BPP797" s="149"/>
      <c r="BPQ797" s="125"/>
      <c r="BPR797" s="149"/>
      <c r="BPS797" s="125"/>
      <c r="BPT797" s="149"/>
      <c r="BPU797" s="125"/>
      <c r="BPV797" s="149"/>
      <c r="BPW797" s="125"/>
      <c r="BPX797" s="149"/>
      <c r="BPY797" s="125"/>
      <c r="BPZ797" s="149"/>
      <c r="BQA797" s="125"/>
      <c r="BQB797" s="149"/>
      <c r="BQC797" s="125"/>
      <c r="BQD797" s="149"/>
      <c r="BQE797" s="125"/>
      <c r="BQF797" s="149"/>
      <c r="BQG797" s="125"/>
      <c r="BQH797" s="149"/>
      <c r="BQI797" s="125"/>
      <c r="BQJ797" s="149"/>
      <c r="BQK797" s="125"/>
      <c r="BQL797" s="149"/>
      <c r="BQM797" s="125"/>
      <c r="BQN797" s="149"/>
      <c r="BQO797" s="125"/>
      <c r="BQP797" s="149"/>
      <c r="BQQ797" s="125"/>
      <c r="BQR797" s="149"/>
      <c r="BQS797" s="125"/>
      <c r="BQT797" s="149"/>
      <c r="BQU797" s="125"/>
      <c r="BQV797" s="149"/>
      <c r="BQW797" s="125"/>
      <c r="BQX797" s="149"/>
      <c r="BQY797" s="125"/>
      <c r="BQZ797" s="149"/>
      <c r="BRA797" s="125"/>
      <c r="BRB797" s="149"/>
      <c r="BRC797" s="125"/>
      <c r="BRD797" s="149"/>
      <c r="BRE797" s="125"/>
      <c r="BRF797" s="149"/>
      <c r="BRG797" s="125"/>
      <c r="BRH797" s="149"/>
      <c r="BRI797" s="125"/>
      <c r="BRJ797" s="149"/>
      <c r="BRK797" s="125"/>
      <c r="BRL797" s="149"/>
      <c r="BRM797" s="125"/>
      <c r="BRN797" s="149"/>
      <c r="BRO797" s="125"/>
      <c r="BRP797" s="149"/>
      <c r="BRQ797" s="125"/>
      <c r="BRR797" s="149"/>
      <c r="BRS797" s="125"/>
      <c r="BRT797" s="149"/>
      <c r="BRU797" s="125"/>
      <c r="BRV797" s="149"/>
      <c r="BRW797" s="125"/>
      <c r="BRX797" s="149"/>
      <c r="BRY797" s="125"/>
      <c r="BRZ797" s="149"/>
      <c r="BSA797" s="125"/>
      <c r="BSB797" s="149"/>
      <c r="BSC797" s="125"/>
      <c r="BSD797" s="149"/>
      <c r="BSE797" s="125"/>
      <c r="BSF797" s="149"/>
      <c r="BSG797" s="125"/>
      <c r="BSH797" s="149"/>
      <c r="BSI797" s="125"/>
      <c r="BSJ797" s="149"/>
      <c r="BSK797" s="125"/>
      <c r="BSL797" s="149"/>
      <c r="BSM797" s="125"/>
      <c r="BSN797" s="149"/>
      <c r="BSO797" s="125"/>
      <c r="BSP797" s="149"/>
      <c r="BSQ797" s="125"/>
      <c r="BSR797" s="149"/>
      <c r="BSS797" s="125"/>
      <c r="BST797" s="149"/>
      <c r="BSU797" s="125"/>
      <c r="BSV797" s="149"/>
      <c r="BSW797" s="125"/>
      <c r="BSX797" s="149"/>
      <c r="BSY797" s="125"/>
      <c r="BSZ797" s="149"/>
      <c r="BTA797" s="125"/>
      <c r="BTB797" s="149"/>
      <c r="BTC797" s="125"/>
      <c r="BTD797" s="149"/>
      <c r="BTE797" s="125"/>
      <c r="BTF797" s="149"/>
      <c r="BTG797" s="125"/>
      <c r="BTH797" s="149"/>
      <c r="BTI797" s="125"/>
      <c r="BTJ797" s="149"/>
      <c r="BTK797" s="125"/>
      <c r="BTL797" s="149"/>
      <c r="BTM797" s="125"/>
      <c r="BTN797" s="149"/>
      <c r="BTO797" s="125"/>
      <c r="BTP797" s="149"/>
      <c r="BTQ797" s="125"/>
      <c r="BTR797" s="149"/>
      <c r="BTS797" s="125"/>
      <c r="BTT797" s="149"/>
      <c r="BTU797" s="125"/>
      <c r="BTV797" s="149"/>
      <c r="BTW797" s="125"/>
      <c r="BTX797" s="149"/>
      <c r="BTY797" s="125"/>
      <c r="BTZ797" s="149"/>
      <c r="BUA797" s="125"/>
      <c r="BUB797" s="149"/>
      <c r="BUC797" s="125"/>
      <c r="BUD797" s="149"/>
      <c r="BUE797" s="125"/>
      <c r="BUF797" s="149"/>
      <c r="BUG797" s="125"/>
      <c r="BUH797" s="149"/>
      <c r="BUI797" s="125"/>
      <c r="BUJ797" s="149"/>
      <c r="BUK797" s="125"/>
      <c r="BUL797" s="149"/>
      <c r="BUM797" s="125"/>
      <c r="BUN797" s="149"/>
      <c r="BUO797" s="125"/>
      <c r="BUP797" s="149"/>
      <c r="BUQ797" s="125"/>
      <c r="BUR797" s="149"/>
      <c r="BUS797" s="125"/>
      <c r="BUT797" s="149"/>
      <c r="BUU797" s="125"/>
      <c r="BUV797" s="149"/>
      <c r="BUW797" s="125"/>
      <c r="BUX797" s="149"/>
      <c r="BUY797" s="125"/>
      <c r="BUZ797" s="149"/>
      <c r="BVA797" s="125"/>
      <c r="BVB797" s="149"/>
      <c r="BVC797" s="125"/>
      <c r="BVD797" s="149"/>
      <c r="BVE797" s="125"/>
      <c r="BVF797" s="149"/>
      <c r="BVG797" s="125"/>
      <c r="BVH797" s="149"/>
      <c r="BVI797" s="125"/>
      <c r="BVJ797" s="149"/>
      <c r="BVK797" s="125"/>
      <c r="BVL797" s="149"/>
      <c r="BVM797" s="125"/>
      <c r="BVN797" s="149"/>
      <c r="BVO797" s="125"/>
      <c r="BVP797" s="149"/>
      <c r="BVQ797" s="125"/>
      <c r="BVR797" s="149"/>
      <c r="BVS797" s="125"/>
      <c r="BVT797" s="149"/>
      <c r="BVU797" s="125"/>
      <c r="BVV797" s="149"/>
      <c r="BVW797" s="125"/>
      <c r="BVX797" s="149"/>
      <c r="BVY797" s="125"/>
      <c r="BVZ797" s="149"/>
      <c r="BWA797" s="125"/>
      <c r="BWB797" s="149"/>
      <c r="BWC797" s="125"/>
      <c r="BWD797" s="149"/>
      <c r="BWE797" s="125"/>
      <c r="BWF797" s="149"/>
      <c r="BWG797" s="125"/>
      <c r="BWH797" s="149"/>
      <c r="BWI797" s="125"/>
      <c r="BWJ797" s="149"/>
      <c r="BWK797" s="125"/>
      <c r="BWL797" s="149"/>
      <c r="BWM797" s="125"/>
      <c r="BWN797" s="149"/>
      <c r="BWO797" s="125"/>
      <c r="BWP797" s="149"/>
      <c r="BWQ797" s="125"/>
      <c r="BWR797" s="149"/>
      <c r="BWS797" s="125"/>
      <c r="BWT797" s="149"/>
      <c r="BWU797" s="125"/>
      <c r="BWV797" s="149"/>
      <c r="BWW797" s="125"/>
      <c r="BWX797" s="149"/>
      <c r="BWY797" s="125"/>
      <c r="BWZ797" s="149"/>
      <c r="BXA797" s="125"/>
      <c r="BXB797" s="149"/>
      <c r="BXC797" s="125"/>
      <c r="BXD797" s="149"/>
      <c r="BXE797" s="125"/>
      <c r="BXF797" s="149"/>
      <c r="BXG797" s="125"/>
      <c r="BXH797" s="149"/>
      <c r="BXI797" s="125"/>
      <c r="BXJ797" s="149"/>
      <c r="BXK797" s="125"/>
      <c r="BXL797" s="149"/>
      <c r="BXM797" s="125"/>
      <c r="BXN797" s="149"/>
      <c r="BXO797" s="125"/>
      <c r="BXP797" s="149"/>
      <c r="BXQ797" s="125"/>
      <c r="BXR797" s="149"/>
      <c r="BXS797" s="125"/>
      <c r="BXT797" s="149"/>
      <c r="BXU797" s="125"/>
      <c r="BXV797" s="149"/>
      <c r="BXW797" s="125"/>
      <c r="BXX797" s="149"/>
      <c r="BXY797" s="125"/>
      <c r="BXZ797" s="149"/>
      <c r="BYA797" s="125"/>
      <c r="BYB797" s="149"/>
      <c r="BYC797" s="125"/>
      <c r="BYD797" s="149"/>
      <c r="BYE797" s="125"/>
      <c r="BYF797" s="149"/>
      <c r="BYG797" s="125"/>
      <c r="BYH797" s="149"/>
      <c r="BYI797" s="125"/>
      <c r="BYJ797" s="149"/>
      <c r="BYK797" s="125"/>
      <c r="BYL797" s="149"/>
      <c r="BYM797" s="125"/>
      <c r="BYN797" s="149"/>
      <c r="BYO797" s="125"/>
      <c r="BYP797" s="149"/>
      <c r="BYQ797" s="125"/>
      <c r="BYR797" s="149"/>
      <c r="BYS797" s="125"/>
      <c r="BYT797" s="149"/>
      <c r="BYU797" s="125"/>
      <c r="BYV797" s="149"/>
      <c r="BYW797" s="125"/>
      <c r="BYX797" s="149"/>
      <c r="BYY797" s="125"/>
      <c r="BYZ797" s="149"/>
      <c r="BZA797" s="125"/>
      <c r="BZB797" s="149"/>
      <c r="BZC797" s="125"/>
      <c r="BZD797" s="149"/>
      <c r="BZE797" s="125"/>
      <c r="BZF797" s="149"/>
      <c r="BZG797" s="125"/>
      <c r="BZH797" s="149"/>
      <c r="BZI797" s="125"/>
      <c r="BZJ797" s="149"/>
      <c r="BZK797" s="125"/>
      <c r="BZL797" s="149"/>
      <c r="BZM797" s="125"/>
      <c r="BZN797" s="149"/>
      <c r="BZO797" s="125"/>
      <c r="BZP797" s="149"/>
      <c r="BZQ797" s="125"/>
      <c r="BZR797" s="149"/>
      <c r="BZS797" s="125"/>
      <c r="BZT797" s="149"/>
      <c r="BZU797" s="125"/>
      <c r="BZV797" s="149"/>
      <c r="BZW797" s="125"/>
      <c r="BZX797" s="149"/>
      <c r="BZY797" s="125"/>
      <c r="BZZ797" s="149"/>
      <c r="CAA797" s="125"/>
      <c r="CAB797" s="149"/>
      <c r="CAC797" s="125"/>
      <c r="CAD797" s="149"/>
      <c r="CAE797" s="125"/>
      <c r="CAF797" s="149"/>
      <c r="CAG797" s="125"/>
      <c r="CAH797" s="149"/>
      <c r="CAI797" s="125"/>
      <c r="CAJ797" s="149"/>
      <c r="CAK797" s="125"/>
      <c r="CAL797" s="149"/>
      <c r="CAM797" s="125"/>
      <c r="CAN797" s="149"/>
      <c r="CAO797" s="125"/>
      <c r="CAP797" s="149"/>
      <c r="CAQ797" s="125"/>
      <c r="CAR797" s="149"/>
      <c r="CAS797" s="125"/>
      <c r="CAT797" s="149"/>
      <c r="CAU797" s="125"/>
      <c r="CAV797" s="149"/>
      <c r="CAW797" s="125"/>
      <c r="CAX797" s="149"/>
      <c r="CAY797" s="125"/>
      <c r="CAZ797" s="149"/>
      <c r="CBA797" s="125"/>
      <c r="CBB797" s="149"/>
      <c r="CBC797" s="125"/>
      <c r="CBD797" s="149"/>
      <c r="CBE797" s="125"/>
      <c r="CBF797" s="149"/>
      <c r="CBG797" s="125"/>
      <c r="CBH797" s="149"/>
      <c r="CBI797" s="125"/>
      <c r="CBJ797" s="149"/>
      <c r="CBK797" s="125"/>
      <c r="CBL797" s="149"/>
      <c r="CBM797" s="125"/>
      <c r="CBN797" s="149"/>
      <c r="CBO797" s="125"/>
      <c r="CBP797" s="149"/>
      <c r="CBQ797" s="125"/>
      <c r="CBR797" s="149"/>
      <c r="CBS797" s="125"/>
      <c r="CBT797" s="149"/>
      <c r="CBU797" s="125"/>
      <c r="CBV797" s="149"/>
      <c r="CBW797" s="125"/>
      <c r="CBX797" s="149"/>
      <c r="CBY797" s="125"/>
      <c r="CBZ797" s="149"/>
      <c r="CCA797" s="125"/>
      <c r="CCB797" s="149"/>
      <c r="CCC797" s="125"/>
      <c r="CCD797" s="149"/>
      <c r="CCE797" s="125"/>
      <c r="CCF797" s="149"/>
      <c r="CCG797" s="125"/>
      <c r="CCH797" s="149"/>
      <c r="CCI797" s="125"/>
      <c r="CCJ797" s="149"/>
      <c r="CCK797" s="125"/>
      <c r="CCL797" s="149"/>
      <c r="CCM797" s="125"/>
      <c r="CCN797" s="149"/>
      <c r="CCO797" s="125"/>
      <c r="CCP797" s="149"/>
      <c r="CCQ797" s="125"/>
      <c r="CCR797" s="149"/>
      <c r="CCS797" s="125"/>
      <c r="CCT797" s="149"/>
      <c r="CCU797" s="125"/>
      <c r="CCV797" s="149"/>
      <c r="CCW797" s="125"/>
      <c r="CCX797" s="149"/>
      <c r="CCY797" s="125"/>
      <c r="CCZ797" s="149"/>
      <c r="CDA797" s="125"/>
      <c r="CDB797" s="149"/>
      <c r="CDC797" s="125"/>
      <c r="CDD797" s="149"/>
      <c r="CDE797" s="125"/>
      <c r="CDF797" s="149"/>
      <c r="CDG797" s="125"/>
      <c r="CDH797" s="149"/>
      <c r="CDI797" s="125"/>
      <c r="CDJ797" s="149"/>
      <c r="CDK797" s="125"/>
      <c r="CDL797" s="149"/>
      <c r="CDM797" s="125"/>
      <c r="CDN797" s="149"/>
      <c r="CDO797" s="125"/>
      <c r="CDP797" s="149"/>
      <c r="CDQ797" s="125"/>
      <c r="CDR797" s="149"/>
      <c r="CDS797" s="125"/>
      <c r="CDT797" s="149"/>
      <c r="CDU797" s="125"/>
      <c r="CDV797" s="149"/>
      <c r="CDW797" s="125"/>
      <c r="CDX797" s="149"/>
      <c r="CDY797" s="125"/>
      <c r="CDZ797" s="149"/>
      <c r="CEA797" s="125"/>
      <c r="CEB797" s="149"/>
      <c r="CEC797" s="125"/>
      <c r="CED797" s="149"/>
      <c r="CEE797" s="125"/>
      <c r="CEF797" s="149"/>
      <c r="CEG797" s="125"/>
      <c r="CEH797" s="149"/>
      <c r="CEI797" s="125"/>
      <c r="CEJ797" s="149"/>
      <c r="CEK797" s="125"/>
      <c r="CEL797" s="149"/>
      <c r="CEM797" s="125"/>
      <c r="CEN797" s="149"/>
      <c r="CEO797" s="125"/>
      <c r="CEP797" s="149"/>
      <c r="CEQ797" s="125"/>
      <c r="CER797" s="149"/>
      <c r="CES797" s="125"/>
      <c r="CET797" s="149"/>
      <c r="CEU797" s="125"/>
      <c r="CEV797" s="149"/>
      <c r="CEW797" s="125"/>
      <c r="CEX797" s="149"/>
      <c r="CEY797" s="125"/>
      <c r="CEZ797" s="149"/>
      <c r="CFA797" s="125"/>
      <c r="CFB797" s="149"/>
      <c r="CFC797" s="125"/>
      <c r="CFD797" s="149"/>
      <c r="CFE797" s="125"/>
      <c r="CFF797" s="149"/>
      <c r="CFG797" s="125"/>
      <c r="CFH797" s="149"/>
      <c r="CFI797" s="125"/>
      <c r="CFJ797" s="149"/>
      <c r="CFK797" s="125"/>
      <c r="CFL797" s="149"/>
      <c r="CFM797" s="125"/>
      <c r="CFN797" s="149"/>
      <c r="CFO797" s="125"/>
      <c r="CFP797" s="149"/>
      <c r="CFQ797" s="125"/>
      <c r="CFR797" s="149"/>
      <c r="CFS797" s="125"/>
      <c r="CFT797" s="149"/>
      <c r="CFU797" s="125"/>
      <c r="CFV797" s="149"/>
      <c r="CFW797" s="125"/>
      <c r="CFX797" s="149"/>
      <c r="CFY797" s="125"/>
      <c r="CFZ797" s="149"/>
      <c r="CGA797" s="125"/>
      <c r="CGB797" s="149"/>
      <c r="CGC797" s="125"/>
      <c r="CGD797" s="149"/>
      <c r="CGE797" s="125"/>
      <c r="CGF797" s="149"/>
      <c r="CGG797" s="125"/>
      <c r="CGH797" s="149"/>
      <c r="CGI797" s="125"/>
      <c r="CGJ797" s="149"/>
      <c r="CGK797" s="125"/>
      <c r="CGL797" s="149"/>
      <c r="CGM797" s="125"/>
      <c r="CGN797" s="149"/>
      <c r="CGO797" s="125"/>
      <c r="CGP797" s="149"/>
      <c r="CGQ797" s="125"/>
      <c r="CGR797" s="149"/>
      <c r="CGS797" s="125"/>
      <c r="CGT797" s="149"/>
      <c r="CGU797" s="125"/>
      <c r="CGV797" s="149"/>
      <c r="CGW797" s="125"/>
      <c r="CGX797" s="149"/>
      <c r="CGY797" s="125"/>
      <c r="CGZ797" s="149"/>
      <c r="CHA797" s="125"/>
      <c r="CHB797" s="149"/>
      <c r="CHC797" s="125"/>
      <c r="CHD797" s="149"/>
      <c r="CHE797" s="125"/>
      <c r="CHF797" s="149"/>
      <c r="CHG797" s="125"/>
      <c r="CHH797" s="149"/>
      <c r="CHI797" s="125"/>
      <c r="CHJ797" s="149"/>
      <c r="CHK797" s="125"/>
      <c r="CHL797" s="149"/>
      <c r="CHM797" s="125"/>
      <c r="CHN797" s="149"/>
      <c r="CHO797" s="125"/>
      <c r="CHP797" s="149"/>
      <c r="CHQ797" s="125"/>
      <c r="CHR797" s="149"/>
      <c r="CHS797" s="125"/>
      <c r="CHT797" s="149"/>
      <c r="CHU797" s="125"/>
      <c r="CHV797" s="149"/>
      <c r="CHW797" s="125"/>
      <c r="CHX797" s="149"/>
      <c r="CHY797" s="125"/>
      <c r="CHZ797" s="149"/>
      <c r="CIA797" s="125"/>
      <c r="CIB797" s="149"/>
      <c r="CIC797" s="125"/>
      <c r="CID797" s="149"/>
      <c r="CIE797" s="125"/>
      <c r="CIF797" s="149"/>
      <c r="CIG797" s="125"/>
      <c r="CIH797" s="149"/>
      <c r="CII797" s="125"/>
      <c r="CIJ797" s="149"/>
      <c r="CIK797" s="125"/>
      <c r="CIL797" s="149"/>
      <c r="CIM797" s="125"/>
      <c r="CIN797" s="149"/>
      <c r="CIO797" s="125"/>
      <c r="CIP797" s="149"/>
      <c r="CIQ797" s="125"/>
      <c r="CIR797" s="149"/>
      <c r="CIS797" s="125"/>
      <c r="CIT797" s="149"/>
      <c r="CIU797" s="125"/>
      <c r="CIV797" s="149"/>
      <c r="CIW797" s="125"/>
      <c r="CIX797" s="149"/>
      <c r="CIY797" s="125"/>
      <c r="CIZ797" s="149"/>
      <c r="CJA797" s="125"/>
      <c r="CJB797" s="149"/>
      <c r="CJC797" s="125"/>
      <c r="CJD797" s="149"/>
      <c r="CJE797" s="125"/>
      <c r="CJF797" s="149"/>
      <c r="CJG797" s="125"/>
      <c r="CJH797" s="149"/>
      <c r="CJI797" s="125"/>
      <c r="CJJ797" s="149"/>
      <c r="CJK797" s="125"/>
      <c r="CJL797" s="149"/>
      <c r="CJM797" s="125"/>
      <c r="CJN797" s="149"/>
      <c r="CJO797" s="125"/>
      <c r="CJP797" s="149"/>
      <c r="CJQ797" s="125"/>
      <c r="CJR797" s="149"/>
      <c r="CJS797" s="125"/>
      <c r="CJT797" s="149"/>
      <c r="CJU797" s="125"/>
      <c r="CJV797" s="149"/>
      <c r="CJW797" s="125"/>
      <c r="CJX797" s="149"/>
      <c r="CJY797" s="125"/>
      <c r="CJZ797" s="149"/>
      <c r="CKA797" s="125"/>
      <c r="CKB797" s="149"/>
      <c r="CKC797" s="125"/>
      <c r="CKD797" s="149"/>
      <c r="CKE797" s="125"/>
      <c r="CKF797" s="149"/>
      <c r="CKG797" s="125"/>
      <c r="CKH797" s="149"/>
      <c r="CKI797" s="125"/>
      <c r="CKJ797" s="149"/>
      <c r="CKK797" s="125"/>
      <c r="CKL797" s="149"/>
      <c r="CKM797" s="125"/>
      <c r="CKN797" s="149"/>
      <c r="CKO797" s="125"/>
      <c r="CKP797" s="149"/>
      <c r="CKQ797" s="125"/>
      <c r="CKR797" s="149"/>
      <c r="CKS797" s="125"/>
      <c r="CKT797" s="149"/>
      <c r="CKU797" s="125"/>
      <c r="CKV797" s="149"/>
      <c r="CKW797" s="125"/>
      <c r="CKX797" s="149"/>
      <c r="CKY797" s="125"/>
      <c r="CKZ797" s="149"/>
      <c r="CLA797" s="125"/>
      <c r="CLB797" s="149"/>
      <c r="CLC797" s="125"/>
      <c r="CLD797" s="149"/>
      <c r="CLE797" s="125"/>
      <c r="CLF797" s="149"/>
      <c r="CLG797" s="125"/>
      <c r="CLH797" s="149"/>
      <c r="CLI797" s="125"/>
      <c r="CLJ797" s="149"/>
      <c r="CLK797" s="125"/>
      <c r="CLL797" s="149"/>
      <c r="CLM797" s="125"/>
      <c r="CLN797" s="149"/>
      <c r="CLO797" s="125"/>
      <c r="CLP797" s="149"/>
      <c r="CLQ797" s="125"/>
      <c r="CLR797" s="149"/>
      <c r="CLS797" s="125"/>
      <c r="CLT797" s="149"/>
      <c r="CLU797" s="125"/>
      <c r="CLV797" s="149"/>
      <c r="CLW797" s="125"/>
      <c r="CLX797" s="149"/>
      <c r="CLY797" s="125"/>
      <c r="CLZ797" s="149"/>
      <c r="CMA797" s="125"/>
      <c r="CMB797" s="149"/>
      <c r="CMC797" s="125"/>
      <c r="CMD797" s="149"/>
      <c r="CME797" s="125"/>
      <c r="CMF797" s="149"/>
      <c r="CMG797" s="125"/>
      <c r="CMH797" s="149"/>
      <c r="CMI797" s="125"/>
      <c r="CMJ797" s="149"/>
      <c r="CMK797" s="125"/>
      <c r="CML797" s="149"/>
      <c r="CMM797" s="125"/>
      <c r="CMN797" s="149"/>
      <c r="CMO797" s="125"/>
      <c r="CMP797" s="149"/>
      <c r="CMQ797" s="125"/>
      <c r="CMR797" s="149"/>
      <c r="CMS797" s="125"/>
      <c r="CMT797" s="149"/>
      <c r="CMU797" s="125"/>
      <c r="CMV797" s="149"/>
      <c r="CMW797" s="125"/>
      <c r="CMX797" s="149"/>
      <c r="CMY797" s="125"/>
      <c r="CMZ797" s="149"/>
      <c r="CNA797" s="125"/>
      <c r="CNB797" s="149"/>
      <c r="CNC797" s="125"/>
      <c r="CND797" s="149"/>
      <c r="CNE797" s="125"/>
      <c r="CNF797" s="149"/>
      <c r="CNG797" s="125"/>
      <c r="CNH797" s="149"/>
      <c r="CNI797" s="125"/>
      <c r="CNJ797" s="149"/>
      <c r="CNK797" s="125"/>
      <c r="CNL797" s="149"/>
      <c r="CNM797" s="125"/>
      <c r="CNN797" s="149"/>
      <c r="CNO797" s="125"/>
      <c r="CNP797" s="149"/>
      <c r="CNQ797" s="125"/>
      <c r="CNR797" s="149"/>
      <c r="CNS797" s="125"/>
      <c r="CNT797" s="149"/>
      <c r="CNU797" s="125"/>
      <c r="CNV797" s="149"/>
      <c r="CNW797" s="125"/>
      <c r="CNX797" s="149"/>
      <c r="CNY797" s="125"/>
      <c r="CNZ797" s="149"/>
      <c r="COA797" s="125"/>
      <c r="COB797" s="149"/>
      <c r="COC797" s="125"/>
      <c r="COD797" s="149"/>
      <c r="COE797" s="125"/>
      <c r="COF797" s="149"/>
      <c r="COG797" s="125"/>
      <c r="COH797" s="149"/>
      <c r="COI797" s="125"/>
      <c r="COJ797" s="149"/>
      <c r="COK797" s="125"/>
      <c r="COL797" s="149"/>
      <c r="COM797" s="125"/>
      <c r="CON797" s="149"/>
      <c r="COO797" s="125"/>
      <c r="COP797" s="149"/>
      <c r="COQ797" s="125"/>
      <c r="COR797" s="149"/>
      <c r="COS797" s="125"/>
      <c r="COT797" s="149"/>
      <c r="COU797" s="125"/>
      <c r="COV797" s="149"/>
      <c r="COW797" s="125"/>
      <c r="COX797" s="149"/>
      <c r="COY797" s="125"/>
      <c r="COZ797" s="149"/>
      <c r="CPA797" s="125"/>
      <c r="CPB797" s="149"/>
      <c r="CPC797" s="125"/>
      <c r="CPD797" s="149"/>
      <c r="CPE797" s="125"/>
      <c r="CPF797" s="149"/>
      <c r="CPG797" s="125"/>
      <c r="CPH797" s="149"/>
      <c r="CPI797" s="125"/>
      <c r="CPJ797" s="149"/>
      <c r="CPK797" s="125"/>
      <c r="CPL797" s="149"/>
      <c r="CPM797" s="125"/>
      <c r="CPN797" s="149"/>
      <c r="CPO797" s="125"/>
      <c r="CPP797" s="149"/>
      <c r="CPQ797" s="125"/>
      <c r="CPR797" s="149"/>
      <c r="CPS797" s="125"/>
      <c r="CPT797" s="149"/>
      <c r="CPU797" s="125"/>
      <c r="CPV797" s="149"/>
      <c r="CPW797" s="125"/>
      <c r="CPX797" s="149"/>
      <c r="CPY797" s="125"/>
      <c r="CPZ797" s="149"/>
      <c r="CQA797" s="125"/>
      <c r="CQB797" s="149"/>
      <c r="CQC797" s="125"/>
      <c r="CQD797" s="149"/>
      <c r="CQE797" s="125"/>
      <c r="CQF797" s="149"/>
      <c r="CQG797" s="125"/>
      <c r="CQH797" s="149"/>
      <c r="CQI797" s="125"/>
      <c r="CQJ797" s="149"/>
      <c r="CQK797" s="125"/>
      <c r="CQL797" s="149"/>
      <c r="CQM797" s="125"/>
      <c r="CQN797" s="149"/>
      <c r="CQO797" s="125"/>
      <c r="CQP797" s="149"/>
      <c r="CQQ797" s="125"/>
      <c r="CQR797" s="149"/>
      <c r="CQS797" s="125"/>
      <c r="CQT797" s="149"/>
      <c r="CQU797" s="125"/>
      <c r="CQV797" s="149"/>
      <c r="CQW797" s="125"/>
      <c r="CQX797" s="149"/>
      <c r="CQY797" s="125"/>
      <c r="CQZ797" s="149"/>
      <c r="CRA797" s="125"/>
      <c r="CRB797" s="149"/>
      <c r="CRC797" s="125"/>
      <c r="CRD797" s="149"/>
      <c r="CRE797" s="125"/>
      <c r="CRF797" s="149"/>
      <c r="CRG797" s="125"/>
      <c r="CRH797" s="149"/>
      <c r="CRI797" s="125"/>
      <c r="CRJ797" s="149"/>
      <c r="CRK797" s="125"/>
      <c r="CRL797" s="149"/>
      <c r="CRM797" s="125"/>
      <c r="CRN797" s="149"/>
      <c r="CRO797" s="125"/>
      <c r="CRP797" s="149"/>
      <c r="CRQ797" s="125"/>
      <c r="CRR797" s="149"/>
      <c r="CRS797" s="125"/>
      <c r="CRT797" s="149"/>
      <c r="CRU797" s="125"/>
      <c r="CRV797" s="149"/>
      <c r="CRW797" s="125"/>
      <c r="CRX797" s="149"/>
      <c r="CRY797" s="125"/>
      <c r="CRZ797" s="149"/>
      <c r="CSA797" s="125"/>
      <c r="CSB797" s="149"/>
      <c r="CSC797" s="125"/>
      <c r="CSD797" s="149"/>
      <c r="CSE797" s="125"/>
      <c r="CSF797" s="149"/>
      <c r="CSG797" s="125"/>
      <c r="CSH797" s="149"/>
      <c r="CSI797" s="125"/>
      <c r="CSJ797" s="149"/>
      <c r="CSK797" s="125"/>
      <c r="CSL797" s="149"/>
      <c r="CSM797" s="125"/>
      <c r="CSN797" s="149"/>
      <c r="CSO797" s="125"/>
      <c r="CSP797" s="149"/>
      <c r="CSQ797" s="125"/>
      <c r="CSR797" s="149"/>
      <c r="CSS797" s="125"/>
      <c r="CST797" s="149"/>
      <c r="CSU797" s="125"/>
      <c r="CSV797" s="149"/>
      <c r="CSW797" s="125"/>
      <c r="CSX797" s="149"/>
      <c r="CSY797" s="125"/>
      <c r="CSZ797" s="149"/>
      <c r="CTA797" s="125"/>
      <c r="CTB797" s="149"/>
      <c r="CTC797" s="125"/>
      <c r="CTD797" s="149"/>
      <c r="CTE797" s="125"/>
      <c r="CTF797" s="149"/>
      <c r="CTG797" s="125"/>
      <c r="CTH797" s="149"/>
      <c r="CTI797" s="125"/>
      <c r="CTJ797" s="149"/>
      <c r="CTK797" s="125"/>
      <c r="CTL797" s="149"/>
      <c r="CTM797" s="125"/>
      <c r="CTN797" s="149"/>
      <c r="CTO797" s="125"/>
      <c r="CTP797" s="149"/>
      <c r="CTQ797" s="125"/>
      <c r="CTR797" s="149"/>
      <c r="CTS797" s="125"/>
      <c r="CTT797" s="149"/>
      <c r="CTU797" s="125"/>
      <c r="CTV797" s="149"/>
      <c r="CTW797" s="125"/>
      <c r="CTX797" s="149"/>
      <c r="CTY797" s="125"/>
      <c r="CTZ797" s="149"/>
      <c r="CUA797" s="125"/>
      <c r="CUB797" s="149"/>
      <c r="CUC797" s="125"/>
      <c r="CUD797" s="149"/>
      <c r="CUE797" s="125"/>
      <c r="CUF797" s="149"/>
      <c r="CUG797" s="125"/>
      <c r="CUH797" s="149"/>
      <c r="CUI797" s="125"/>
      <c r="CUJ797" s="149"/>
      <c r="CUK797" s="125"/>
      <c r="CUL797" s="149"/>
      <c r="CUM797" s="125"/>
      <c r="CUN797" s="149"/>
      <c r="CUO797" s="125"/>
      <c r="CUP797" s="149"/>
      <c r="CUQ797" s="125"/>
      <c r="CUR797" s="149"/>
      <c r="CUS797" s="125"/>
      <c r="CUT797" s="149"/>
      <c r="CUU797" s="125"/>
      <c r="CUV797" s="149"/>
      <c r="CUW797" s="125"/>
      <c r="CUX797" s="149"/>
      <c r="CUY797" s="125"/>
      <c r="CUZ797" s="149"/>
      <c r="CVA797" s="125"/>
      <c r="CVB797" s="149"/>
      <c r="CVC797" s="125"/>
      <c r="CVD797" s="149"/>
      <c r="CVE797" s="125"/>
      <c r="CVF797" s="149"/>
      <c r="CVG797" s="125"/>
      <c r="CVH797" s="149"/>
      <c r="CVI797" s="125"/>
      <c r="CVJ797" s="149"/>
      <c r="CVK797" s="125"/>
      <c r="CVL797" s="149"/>
      <c r="CVM797" s="125"/>
      <c r="CVN797" s="149"/>
      <c r="CVO797" s="125"/>
      <c r="CVP797" s="149"/>
      <c r="CVQ797" s="125"/>
      <c r="CVR797" s="149"/>
      <c r="CVS797" s="125"/>
      <c r="CVT797" s="149"/>
      <c r="CVU797" s="125"/>
      <c r="CVV797" s="149"/>
      <c r="CVW797" s="125"/>
      <c r="CVX797" s="149"/>
      <c r="CVY797" s="125"/>
      <c r="CVZ797" s="149"/>
      <c r="CWA797" s="125"/>
      <c r="CWB797" s="149"/>
      <c r="CWC797" s="125"/>
      <c r="CWD797" s="149"/>
      <c r="CWE797" s="125"/>
      <c r="CWF797" s="149"/>
      <c r="CWG797" s="125"/>
      <c r="CWH797" s="149"/>
      <c r="CWI797" s="125"/>
      <c r="CWJ797" s="149"/>
      <c r="CWK797" s="125"/>
      <c r="CWL797" s="149"/>
      <c r="CWM797" s="125"/>
      <c r="CWN797" s="149"/>
      <c r="CWO797" s="125"/>
      <c r="CWP797" s="149"/>
      <c r="CWQ797" s="125"/>
      <c r="CWR797" s="149"/>
      <c r="CWS797" s="125"/>
      <c r="CWT797" s="149"/>
      <c r="CWU797" s="125"/>
      <c r="CWV797" s="149"/>
      <c r="CWW797" s="125"/>
      <c r="CWX797" s="149"/>
      <c r="CWY797" s="125"/>
      <c r="CWZ797" s="149"/>
      <c r="CXA797" s="125"/>
      <c r="CXB797" s="149"/>
      <c r="CXC797" s="125"/>
      <c r="CXD797" s="149"/>
      <c r="CXE797" s="125"/>
      <c r="CXF797" s="149"/>
      <c r="CXG797" s="125"/>
      <c r="CXH797" s="149"/>
      <c r="CXI797" s="125"/>
      <c r="CXJ797" s="149"/>
      <c r="CXK797" s="125"/>
      <c r="CXL797" s="149"/>
      <c r="CXM797" s="125"/>
      <c r="CXN797" s="149"/>
      <c r="CXO797" s="125"/>
      <c r="CXP797" s="149"/>
      <c r="CXQ797" s="125"/>
      <c r="CXR797" s="149"/>
      <c r="CXS797" s="125"/>
      <c r="CXT797" s="149"/>
      <c r="CXU797" s="125"/>
      <c r="CXV797" s="149"/>
      <c r="CXW797" s="125"/>
      <c r="CXX797" s="149"/>
      <c r="CXY797" s="125"/>
      <c r="CXZ797" s="149"/>
      <c r="CYA797" s="125"/>
      <c r="CYB797" s="149"/>
      <c r="CYC797" s="125"/>
      <c r="CYD797" s="149"/>
      <c r="CYE797" s="125"/>
      <c r="CYF797" s="149"/>
      <c r="CYG797" s="125"/>
      <c r="CYH797" s="149"/>
      <c r="CYI797" s="125"/>
      <c r="CYJ797" s="149"/>
      <c r="CYK797" s="125"/>
      <c r="CYL797" s="149"/>
      <c r="CYM797" s="125"/>
      <c r="CYN797" s="149"/>
      <c r="CYO797" s="125"/>
      <c r="CYP797" s="149"/>
      <c r="CYQ797" s="125"/>
      <c r="CYR797" s="149"/>
      <c r="CYS797" s="125"/>
      <c r="CYT797" s="149"/>
      <c r="CYU797" s="125"/>
      <c r="CYV797" s="149"/>
      <c r="CYW797" s="125"/>
      <c r="CYX797" s="149"/>
      <c r="CYY797" s="125"/>
      <c r="CYZ797" s="149"/>
      <c r="CZA797" s="125"/>
      <c r="CZB797" s="149"/>
      <c r="CZC797" s="125"/>
      <c r="CZD797" s="149"/>
      <c r="CZE797" s="125"/>
      <c r="CZF797" s="149"/>
      <c r="CZG797" s="125"/>
      <c r="CZH797" s="149"/>
      <c r="CZI797" s="125"/>
      <c r="CZJ797" s="149"/>
      <c r="CZK797" s="125"/>
      <c r="CZL797" s="149"/>
      <c r="CZM797" s="125"/>
      <c r="CZN797" s="149"/>
      <c r="CZO797" s="125"/>
      <c r="CZP797" s="149"/>
      <c r="CZQ797" s="125"/>
      <c r="CZR797" s="149"/>
      <c r="CZS797" s="125"/>
      <c r="CZT797" s="149"/>
      <c r="CZU797" s="125"/>
      <c r="CZV797" s="149"/>
      <c r="CZW797" s="125"/>
      <c r="CZX797" s="149"/>
      <c r="CZY797" s="125"/>
      <c r="CZZ797" s="149"/>
      <c r="DAA797" s="125"/>
      <c r="DAB797" s="149"/>
      <c r="DAC797" s="125"/>
      <c r="DAD797" s="149"/>
      <c r="DAE797" s="125"/>
      <c r="DAF797" s="149"/>
      <c r="DAG797" s="125"/>
      <c r="DAH797" s="149"/>
      <c r="DAI797" s="125"/>
      <c r="DAJ797" s="149"/>
      <c r="DAK797" s="125"/>
      <c r="DAL797" s="149"/>
      <c r="DAM797" s="125"/>
      <c r="DAN797" s="149"/>
      <c r="DAO797" s="125"/>
      <c r="DAP797" s="149"/>
      <c r="DAQ797" s="125"/>
      <c r="DAR797" s="149"/>
      <c r="DAS797" s="125"/>
      <c r="DAT797" s="149"/>
      <c r="DAU797" s="125"/>
      <c r="DAV797" s="149"/>
      <c r="DAW797" s="125"/>
      <c r="DAX797" s="149"/>
      <c r="DAY797" s="125"/>
      <c r="DAZ797" s="149"/>
      <c r="DBA797" s="125"/>
      <c r="DBB797" s="149"/>
      <c r="DBC797" s="125"/>
      <c r="DBD797" s="149"/>
      <c r="DBE797" s="125"/>
      <c r="DBF797" s="149"/>
      <c r="DBG797" s="125"/>
      <c r="DBH797" s="149"/>
      <c r="DBI797" s="125"/>
      <c r="DBJ797" s="149"/>
      <c r="DBK797" s="125"/>
      <c r="DBL797" s="149"/>
      <c r="DBM797" s="125"/>
      <c r="DBN797" s="149"/>
      <c r="DBO797" s="125"/>
      <c r="DBP797" s="149"/>
      <c r="DBQ797" s="125"/>
      <c r="DBR797" s="149"/>
      <c r="DBS797" s="125"/>
      <c r="DBT797" s="149"/>
      <c r="DBU797" s="125"/>
      <c r="DBV797" s="149"/>
      <c r="DBW797" s="125"/>
      <c r="DBX797" s="149"/>
      <c r="DBY797" s="125"/>
      <c r="DBZ797" s="149"/>
      <c r="DCA797" s="125"/>
      <c r="DCB797" s="149"/>
      <c r="DCC797" s="125"/>
      <c r="DCD797" s="149"/>
      <c r="DCE797" s="125"/>
      <c r="DCF797" s="149"/>
      <c r="DCG797" s="125"/>
      <c r="DCH797" s="149"/>
      <c r="DCI797" s="125"/>
      <c r="DCJ797" s="149"/>
      <c r="DCK797" s="125"/>
      <c r="DCL797" s="149"/>
      <c r="DCM797" s="125"/>
      <c r="DCN797" s="149"/>
      <c r="DCO797" s="125"/>
      <c r="DCP797" s="149"/>
      <c r="DCQ797" s="125"/>
      <c r="DCR797" s="149"/>
      <c r="DCS797" s="125"/>
      <c r="DCT797" s="149"/>
      <c r="DCU797" s="125"/>
      <c r="DCV797" s="149"/>
      <c r="DCW797" s="125"/>
      <c r="DCX797" s="149"/>
      <c r="DCY797" s="125"/>
      <c r="DCZ797" s="149"/>
      <c r="DDA797" s="125"/>
      <c r="DDB797" s="149"/>
      <c r="DDC797" s="125"/>
      <c r="DDD797" s="149"/>
      <c r="DDE797" s="125"/>
      <c r="DDF797" s="149"/>
      <c r="DDG797" s="125"/>
      <c r="DDH797" s="149"/>
      <c r="DDI797" s="125"/>
      <c r="DDJ797" s="149"/>
      <c r="DDK797" s="125"/>
      <c r="DDL797" s="149"/>
      <c r="DDM797" s="125"/>
      <c r="DDN797" s="149"/>
      <c r="DDO797" s="125"/>
      <c r="DDP797" s="149"/>
      <c r="DDQ797" s="125"/>
      <c r="DDR797" s="149"/>
      <c r="DDS797" s="125"/>
      <c r="DDT797" s="149"/>
      <c r="DDU797" s="125"/>
      <c r="DDV797" s="149"/>
      <c r="DDW797" s="125"/>
      <c r="DDX797" s="149"/>
      <c r="DDY797" s="125"/>
      <c r="DDZ797" s="149"/>
      <c r="DEA797" s="125"/>
      <c r="DEB797" s="149"/>
      <c r="DEC797" s="125"/>
      <c r="DED797" s="149"/>
      <c r="DEE797" s="125"/>
      <c r="DEF797" s="149"/>
      <c r="DEG797" s="125"/>
      <c r="DEH797" s="149"/>
      <c r="DEI797" s="125"/>
      <c r="DEJ797" s="149"/>
      <c r="DEK797" s="125"/>
      <c r="DEL797" s="149"/>
      <c r="DEM797" s="125"/>
      <c r="DEN797" s="149"/>
      <c r="DEO797" s="125"/>
      <c r="DEP797" s="149"/>
      <c r="DEQ797" s="125"/>
      <c r="DER797" s="149"/>
      <c r="DES797" s="125"/>
      <c r="DET797" s="149"/>
      <c r="DEU797" s="125"/>
      <c r="DEV797" s="149"/>
      <c r="DEW797" s="125"/>
      <c r="DEX797" s="149"/>
      <c r="DEY797" s="125"/>
      <c r="DEZ797" s="149"/>
      <c r="DFA797" s="125"/>
      <c r="DFB797" s="149"/>
      <c r="DFC797" s="125"/>
      <c r="DFD797" s="149"/>
      <c r="DFE797" s="125"/>
      <c r="DFF797" s="149"/>
      <c r="DFG797" s="125"/>
      <c r="DFH797" s="149"/>
      <c r="DFI797" s="125"/>
      <c r="DFJ797" s="149"/>
      <c r="DFK797" s="125"/>
      <c r="DFL797" s="149"/>
      <c r="DFM797" s="125"/>
      <c r="DFN797" s="149"/>
      <c r="DFO797" s="125"/>
      <c r="DFP797" s="149"/>
      <c r="DFQ797" s="125"/>
      <c r="DFR797" s="149"/>
      <c r="DFS797" s="125"/>
      <c r="DFT797" s="149"/>
      <c r="DFU797" s="125"/>
      <c r="DFV797" s="149"/>
      <c r="DFW797" s="125"/>
      <c r="DFX797" s="149"/>
      <c r="DFY797" s="125"/>
      <c r="DFZ797" s="149"/>
      <c r="DGA797" s="125"/>
      <c r="DGB797" s="149"/>
      <c r="DGC797" s="125"/>
      <c r="DGD797" s="149"/>
      <c r="DGE797" s="125"/>
      <c r="DGF797" s="149"/>
      <c r="DGG797" s="125"/>
      <c r="DGH797" s="149"/>
      <c r="DGI797" s="125"/>
      <c r="DGJ797" s="149"/>
      <c r="DGK797" s="125"/>
      <c r="DGL797" s="149"/>
      <c r="DGM797" s="125"/>
      <c r="DGN797" s="149"/>
      <c r="DGO797" s="125"/>
      <c r="DGP797" s="149"/>
      <c r="DGQ797" s="125"/>
      <c r="DGR797" s="149"/>
      <c r="DGS797" s="125"/>
      <c r="DGT797" s="149"/>
      <c r="DGU797" s="125"/>
      <c r="DGV797" s="149"/>
      <c r="DGW797" s="125"/>
      <c r="DGX797" s="149"/>
      <c r="DGY797" s="125"/>
      <c r="DGZ797" s="149"/>
      <c r="DHA797" s="125"/>
      <c r="DHB797" s="149"/>
      <c r="DHC797" s="125"/>
      <c r="DHD797" s="149"/>
      <c r="DHE797" s="125"/>
      <c r="DHF797" s="149"/>
      <c r="DHG797" s="125"/>
      <c r="DHH797" s="149"/>
      <c r="DHI797" s="125"/>
      <c r="DHJ797" s="149"/>
      <c r="DHK797" s="125"/>
      <c r="DHL797" s="149"/>
      <c r="DHM797" s="125"/>
      <c r="DHN797" s="149"/>
      <c r="DHO797" s="125"/>
      <c r="DHP797" s="149"/>
      <c r="DHQ797" s="125"/>
      <c r="DHR797" s="149"/>
      <c r="DHS797" s="125"/>
      <c r="DHT797" s="149"/>
      <c r="DHU797" s="125"/>
      <c r="DHV797" s="149"/>
      <c r="DHW797" s="125"/>
      <c r="DHX797" s="149"/>
      <c r="DHY797" s="125"/>
      <c r="DHZ797" s="149"/>
      <c r="DIA797" s="125"/>
      <c r="DIB797" s="149"/>
      <c r="DIC797" s="125"/>
      <c r="DID797" s="149"/>
      <c r="DIE797" s="125"/>
      <c r="DIF797" s="149"/>
      <c r="DIG797" s="125"/>
      <c r="DIH797" s="149"/>
      <c r="DII797" s="125"/>
      <c r="DIJ797" s="149"/>
      <c r="DIK797" s="125"/>
      <c r="DIL797" s="149"/>
      <c r="DIM797" s="125"/>
      <c r="DIN797" s="149"/>
      <c r="DIO797" s="125"/>
      <c r="DIP797" s="149"/>
      <c r="DIQ797" s="125"/>
      <c r="DIR797" s="149"/>
      <c r="DIS797" s="125"/>
      <c r="DIT797" s="149"/>
      <c r="DIU797" s="125"/>
      <c r="DIV797" s="149"/>
      <c r="DIW797" s="125"/>
      <c r="DIX797" s="149"/>
      <c r="DIY797" s="125"/>
      <c r="DIZ797" s="149"/>
      <c r="DJA797" s="125"/>
      <c r="DJB797" s="149"/>
      <c r="DJC797" s="125"/>
      <c r="DJD797" s="149"/>
      <c r="DJE797" s="125"/>
      <c r="DJF797" s="149"/>
      <c r="DJG797" s="125"/>
      <c r="DJH797" s="149"/>
      <c r="DJI797" s="125"/>
      <c r="DJJ797" s="149"/>
      <c r="DJK797" s="125"/>
      <c r="DJL797" s="149"/>
      <c r="DJM797" s="125"/>
      <c r="DJN797" s="149"/>
      <c r="DJO797" s="125"/>
      <c r="DJP797" s="149"/>
      <c r="DJQ797" s="125"/>
      <c r="DJR797" s="149"/>
      <c r="DJS797" s="125"/>
      <c r="DJT797" s="149"/>
      <c r="DJU797" s="125"/>
      <c r="DJV797" s="149"/>
      <c r="DJW797" s="125"/>
      <c r="DJX797" s="149"/>
      <c r="DJY797" s="125"/>
      <c r="DJZ797" s="149"/>
      <c r="DKA797" s="125"/>
      <c r="DKB797" s="149"/>
      <c r="DKC797" s="125"/>
      <c r="DKD797" s="149"/>
      <c r="DKE797" s="125"/>
      <c r="DKF797" s="149"/>
      <c r="DKG797" s="125"/>
      <c r="DKH797" s="149"/>
      <c r="DKI797" s="125"/>
      <c r="DKJ797" s="149"/>
      <c r="DKK797" s="125"/>
      <c r="DKL797" s="149"/>
      <c r="DKM797" s="125"/>
      <c r="DKN797" s="149"/>
      <c r="DKO797" s="125"/>
      <c r="DKP797" s="149"/>
      <c r="DKQ797" s="125"/>
      <c r="DKR797" s="149"/>
      <c r="DKS797" s="125"/>
      <c r="DKT797" s="149"/>
      <c r="DKU797" s="125"/>
      <c r="DKV797" s="149"/>
      <c r="DKW797" s="125"/>
      <c r="DKX797" s="149"/>
      <c r="DKY797" s="125"/>
      <c r="DKZ797" s="149"/>
      <c r="DLA797" s="125"/>
      <c r="DLB797" s="149"/>
      <c r="DLC797" s="125"/>
      <c r="DLD797" s="149"/>
      <c r="DLE797" s="125"/>
      <c r="DLF797" s="149"/>
      <c r="DLG797" s="125"/>
      <c r="DLH797" s="149"/>
      <c r="DLI797" s="125"/>
      <c r="DLJ797" s="149"/>
      <c r="DLK797" s="125"/>
      <c r="DLL797" s="149"/>
      <c r="DLM797" s="125"/>
      <c r="DLN797" s="149"/>
      <c r="DLO797" s="125"/>
      <c r="DLP797" s="149"/>
      <c r="DLQ797" s="125"/>
      <c r="DLR797" s="149"/>
      <c r="DLS797" s="125"/>
      <c r="DLT797" s="149"/>
      <c r="DLU797" s="125"/>
      <c r="DLV797" s="149"/>
      <c r="DLW797" s="125"/>
      <c r="DLX797" s="149"/>
      <c r="DLY797" s="125"/>
      <c r="DLZ797" s="149"/>
      <c r="DMA797" s="125"/>
      <c r="DMB797" s="149"/>
      <c r="DMC797" s="125"/>
      <c r="DMD797" s="149"/>
      <c r="DME797" s="125"/>
      <c r="DMF797" s="149"/>
      <c r="DMG797" s="125"/>
      <c r="DMH797" s="149"/>
      <c r="DMI797" s="125"/>
      <c r="DMJ797" s="149"/>
      <c r="DMK797" s="125"/>
      <c r="DML797" s="149"/>
      <c r="DMM797" s="125"/>
      <c r="DMN797" s="149"/>
      <c r="DMO797" s="125"/>
      <c r="DMP797" s="149"/>
      <c r="DMQ797" s="125"/>
      <c r="DMR797" s="149"/>
      <c r="DMS797" s="125"/>
      <c r="DMT797" s="149"/>
      <c r="DMU797" s="125"/>
      <c r="DMV797" s="149"/>
      <c r="DMW797" s="125"/>
      <c r="DMX797" s="149"/>
      <c r="DMY797" s="125"/>
      <c r="DMZ797" s="149"/>
      <c r="DNA797" s="125"/>
      <c r="DNB797" s="149"/>
      <c r="DNC797" s="125"/>
      <c r="DND797" s="149"/>
      <c r="DNE797" s="125"/>
      <c r="DNF797" s="149"/>
      <c r="DNG797" s="125"/>
      <c r="DNH797" s="149"/>
      <c r="DNI797" s="125"/>
      <c r="DNJ797" s="149"/>
      <c r="DNK797" s="125"/>
      <c r="DNL797" s="149"/>
      <c r="DNM797" s="125"/>
      <c r="DNN797" s="149"/>
      <c r="DNO797" s="125"/>
      <c r="DNP797" s="149"/>
      <c r="DNQ797" s="125"/>
      <c r="DNR797" s="149"/>
      <c r="DNS797" s="125"/>
      <c r="DNT797" s="149"/>
      <c r="DNU797" s="125"/>
      <c r="DNV797" s="149"/>
      <c r="DNW797" s="125"/>
      <c r="DNX797" s="149"/>
      <c r="DNY797" s="125"/>
      <c r="DNZ797" s="149"/>
      <c r="DOA797" s="125"/>
      <c r="DOB797" s="149"/>
      <c r="DOC797" s="125"/>
      <c r="DOD797" s="149"/>
      <c r="DOE797" s="125"/>
      <c r="DOF797" s="149"/>
      <c r="DOG797" s="125"/>
      <c r="DOH797" s="149"/>
      <c r="DOI797" s="125"/>
      <c r="DOJ797" s="149"/>
      <c r="DOK797" s="125"/>
      <c r="DOL797" s="149"/>
      <c r="DOM797" s="125"/>
      <c r="DON797" s="149"/>
      <c r="DOO797" s="125"/>
      <c r="DOP797" s="149"/>
      <c r="DOQ797" s="125"/>
      <c r="DOR797" s="149"/>
      <c r="DOS797" s="125"/>
      <c r="DOT797" s="149"/>
      <c r="DOU797" s="125"/>
      <c r="DOV797" s="149"/>
      <c r="DOW797" s="125"/>
      <c r="DOX797" s="149"/>
      <c r="DOY797" s="125"/>
      <c r="DOZ797" s="149"/>
      <c r="DPA797" s="125"/>
      <c r="DPB797" s="149"/>
      <c r="DPC797" s="125"/>
      <c r="DPD797" s="149"/>
      <c r="DPE797" s="125"/>
      <c r="DPF797" s="149"/>
      <c r="DPG797" s="125"/>
      <c r="DPH797" s="149"/>
      <c r="DPI797" s="125"/>
      <c r="DPJ797" s="149"/>
      <c r="DPK797" s="125"/>
      <c r="DPL797" s="149"/>
      <c r="DPM797" s="125"/>
      <c r="DPN797" s="149"/>
      <c r="DPO797" s="125"/>
      <c r="DPP797" s="149"/>
      <c r="DPQ797" s="125"/>
      <c r="DPR797" s="149"/>
      <c r="DPS797" s="125"/>
      <c r="DPT797" s="149"/>
      <c r="DPU797" s="125"/>
      <c r="DPV797" s="149"/>
      <c r="DPW797" s="125"/>
      <c r="DPX797" s="149"/>
      <c r="DPY797" s="125"/>
      <c r="DPZ797" s="149"/>
      <c r="DQA797" s="125"/>
      <c r="DQB797" s="149"/>
      <c r="DQC797" s="125"/>
      <c r="DQD797" s="149"/>
      <c r="DQE797" s="125"/>
      <c r="DQF797" s="149"/>
      <c r="DQG797" s="125"/>
      <c r="DQH797" s="149"/>
      <c r="DQI797" s="125"/>
      <c r="DQJ797" s="149"/>
      <c r="DQK797" s="125"/>
      <c r="DQL797" s="149"/>
      <c r="DQM797" s="125"/>
      <c r="DQN797" s="149"/>
      <c r="DQO797" s="125"/>
      <c r="DQP797" s="149"/>
      <c r="DQQ797" s="125"/>
      <c r="DQR797" s="149"/>
      <c r="DQS797" s="125"/>
      <c r="DQT797" s="149"/>
      <c r="DQU797" s="125"/>
      <c r="DQV797" s="149"/>
      <c r="DQW797" s="125"/>
      <c r="DQX797" s="149"/>
      <c r="DQY797" s="125"/>
      <c r="DQZ797" s="149"/>
      <c r="DRA797" s="125"/>
      <c r="DRB797" s="149"/>
      <c r="DRC797" s="125"/>
      <c r="DRD797" s="149"/>
      <c r="DRE797" s="125"/>
      <c r="DRF797" s="149"/>
      <c r="DRG797" s="125"/>
      <c r="DRH797" s="149"/>
      <c r="DRI797" s="125"/>
      <c r="DRJ797" s="149"/>
      <c r="DRK797" s="125"/>
      <c r="DRL797" s="149"/>
      <c r="DRM797" s="125"/>
      <c r="DRN797" s="149"/>
      <c r="DRO797" s="125"/>
      <c r="DRP797" s="149"/>
      <c r="DRQ797" s="125"/>
      <c r="DRR797" s="149"/>
      <c r="DRS797" s="125"/>
      <c r="DRT797" s="149"/>
      <c r="DRU797" s="125"/>
      <c r="DRV797" s="149"/>
      <c r="DRW797" s="125"/>
      <c r="DRX797" s="149"/>
      <c r="DRY797" s="125"/>
      <c r="DRZ797" s="149"/>
      <c r="DSA797" s="125"/>
      <c r="DSB797" s="149"/>
      <c r="DSC797" s="125"/>
      <c r="DSD797" s="149"/>
      <c r="DSE797" s="125"/>
      <c r="DSF797" s="149"/>
      <c r="DSG797" s="125"/>
      <c r="DSH797" s="149"/>
      <c r="DSI797" s="125"/>
      <c r="DSJ797" s="149"/>
      <c r="DSK797" s="125"/>
      <c r="DSL797" s="149"/>
      <c r="DSM797" s="125"/>
      <c r="DSN797" s="149"/>
      <c r="DSO797" s="125"/>
      <c r="DSP797" s="149"/>
      <c r="DSQ797" s="125"/>
      <c r="DSR797" s="149"/>
      <c r="DSS797" s="125"/>
      <c r="DST797" s="149"/>
      <c r="DSU797" s="125"/>
      <c r="DSV797" s="149"/>
      <c r="DSW797" s="125"/>
      <c r="DSX797" s="149"/>
      <c r="DSY797" s="125"/>
      <c r="DSZ797" s="149"/>
      <c r="DTA797" s="125"/>
      <c r="DTB797" s="149"/>
      <c r="DTC797" s="125"/>
      <c r="DTD797" s="149"/>
      <c r="DTE797" s="125"/>
      <c r="DTF797" s="149"/>
      <c r="DTG797" s="125"/>
      <c r="DTH797" s="149"/>
      <c r="DTI797" s="125"/>
      <c r="DTJ797" s="149"/>
      <c r="DTK797" s="125"/>
      <c r="DTL797" s="149"/>
      <c r="DTM797" s="125"/>
      <c r="DTN797" s="149"/>
      <c r="DTO797" s="125"/>
      <c r="DTP797" s="149"/>
      <c r="DTQ797" s="125"/>
      <c r="DTR797" s="149"/>
      <c r="DTS797" s="125"/>
      <c r="DTT797" s="149"/>
      <c r="DTU797" s="125"/>
      <c r="DTV797" s="149"/>
      <c r="DTW797" s="125"/>
      <c r="DTX797" s="149"/>
      <c r="DTY797" s="125"/>
      <c r="DTZ797" s="149"/>
      <c r="DUA797" s="125"/>
      <c r="DUB797" s="149"/>
      <c r="DUC797" s="125"/>
      <c r="DUD797" s="149"/>
      <c r="DUE797" s="125"/>
      <c r="DUF797" s="149"/>
      <c r="DUG797" s="125"/>
      <c r="DUH797" s="149"/>
      <c r="DUI797" s="125"/>
      <c r="DUJ797" s="149"/>
      <c r="DUK797" s="125"/>
      <c r="DUL797" s="149"/>
      <c r="DUM797" s="125"/>
      <c r="DUN797" s="149"/>
      <c r="DUO797" s="125"/>
      <c r="DUP797" s="149"/>
      <c r="DUQ797" s="125"/>
      <c r="DUR797" s="149"/>
      <c r="DUS797" s="125"/>
      <c r="DUT797" s="149"/>
      <c r="DUU797" s="125"/>
      <c r="DUV797" s="149"/>
      <c r="DUW797" s="125"/>
      <c r="DUX797" s="149"/>
      <c r="DUY797" s="125"/>
      <c r="DUZ797" s="149"/>
      <c r="DVA797" s="125"/>
      <c r="DVB797" s="149"/>
      <c r="DVC797" s="125"/>
      <c r="DVD797" s="149"/>
      <c r="DVE797" s="125"/>
      <c r="DVF797" s="149"/>
      <c r="DVG797" s="125"/>
      <c r="DVH797" s="149"/>
      <c r="DVI797" s="125"/>
      <c r="DVJ797" s="149"/>
      <c r="DVK797" s="125"/>
      <c r="DVL797" s="149"/>
      <c r="DVM797" s="125"/>
      <c r="DVN797" s="149"/>
      <c r="DVO797" s="125"/>
      <c r="DVP797" s="149"/>
      <c r="DVQ797" s="125"/>
      <c r="DVR797" s="149"/>
      <c r="DVS797" s="125"/>
      <c r="DVT797" s="149"/>
      <c r="DVU797" s="125"/>
      <c r="DVV797" s="149"/>
      <c r="DVW797" s="125"/>
      <c r="DVX797" s="149"/>
      <c r="DVY797" s="125"/>
      <c r="DVZ797" s="149"/>
      <c r="DWA797" s="125"/>
      <c r="DWB797" s="149"/>
      <c r="DWC797" s="125"/>
      <c r="DWD797" s="149"/>
      <c r="DWE797" s="125"/>
      <c r="DWF797" s="149"/>
      <c r="DWG797" s="125"/>
      <c r="DWH797" s="149"/>
      <c r="DWI797" s="125"/>
      <c r="DWJ797" s="149"/>
      <c r="DWK797" s="125"/>
      <c r="DWL797" s="149"/>
      <c r="DWM797" s="125"/>
      <c r="DWN797" s="149"/>
      <c r="DWO797" s="125"/>
      <c r="DWP797" s="149"/>
      <c r="DWQ797" s="125"/>
      <c r="DWR797" s="149"/>
      <c r="DWS797" s="125"/>
      <c r="DWT797" s="149"/>
      <c r="DWU797" s="125"/>
      <c r="DWV797" s="149"/>
      <c r="DWW797" s="125"/>
      <c r="DWX797" s="149"/>
      <c r="DWY797" s="125"/>
      <c r="DWZ797" s="149"/>
      <c r="DXA797" s="125"/>
      <c r="DXB797" s="149"/>
      <c r="DXC797" s="125"/>
      <c r="DXD797" s="149"/>
      <c r="DXE797" s="125"/>
      <c r="DXF797" s="149"/>
      <c r="DXG797" s="125"/>
      <c r="DXH797" s="149"/>
      <c r="DXI797" s="125"/>
      <c r="DXJ797" s="149"/>
      <c r="DXK797" s="125"/>
      <c r="DXL797" s="149"/>
      <c r="DXM797" s="125"/>
      <c r="DXN797" s="149"/>
      <c r="DXO797" s="125"/>
      <c r="DXP797" s="149"/>
      <c r="DXQ797" s="125"/>
      <c r="DXR797" s="149"/>
      <c r="DXS797" s="125"/>
      <c r="DXT797" s="149"/>
      <c r="DXU797" s="125"/>
      <c r="DXV797" s="149"/>
      <c r="DXW797" s="125"/>
      <c r="DXX797" s="149"/>
      <c r="DXY797" s="125"/>
      <c r="DXZ797" s="149"/>
      <c r="DYA797" s="125"/>
      <c r="DYB797" s="149"/>
      <c r="DYC797" s="125"/>
      <c r="DYD797" s="149"/>
      <c r="DYE797" s="125"/>
      <c r="DYF797" s="149"/>
      <c r="DYG797" s="125"/>
      <c r="DYH797" s="149"/>
      <c r="DYI797" s="125"/>
      <c r="DYJ797" s="149"/>
      <c r="DYK797" s="125"/>
      <c r="DYL797" s="149"/>
      <c r="DYM797" s="125"/>
      <c r="DYN797" s="149"/>
      <c r="DYO797" s="125"/>
      <c r="DYP797" s="149"/>
      <c r="DYQ797" s="125"/>
      <c r="DYR797" s="149"/>
      <c r="DYS797" s="125"/>
      <c r="DYT797" s="149"/>
      <c r="DYU797" s="125"/>
      <c r="DYV797" s="149"/>
      <c r="DYW797" s="125"/>
      <c r="DYX797" s="149"/>
      <c r="DYY797" s="125"/>
      <c r="DYZ797" s="149"/>
      <c r="DZA797" s="125"/>
      <c r="DZB797" s="149"/>
      <c r="DZC797" s="125"/>
      <c r="DZD797" s="149"/>
      <c r="DZE797" s="125"/>
      <c r="DZF797" s="149"/>
      <c r="DZG797" s="125"/>
      <c r="DZH797" s="149"/>
      <c r="DZI797" s="125"/>
      <c r="DZJ797" s="149"/>
      <c r="DZK797" s="125"/>
      <c r="DZL797" s="149"/>
      <c r="DZM797" s="125"/>
      <c r="DZN797" s="149"/>
      <c r="DZO797" s="125"/>
      <c r="DZP797" s="149"/>
      <c r="DZQ797" s="125"/>
      <c r="DZR797" s="149"/>
      <c r="DZS797" s="125"/>
      <c r="DZT797" s="149"/>
      <c r="DZU797" s="125"/>
      <c r="DZV797" s="149"/>
      <c r="DZW797" s="125"/>
      <c r="DZX797" s="149"/>
      <c r="DZY797" s="125"/>
      <c r="DZZ797" s="149"/>
      <c r="EAA797" s="125"/>
      <c r="EAB797" s="149"/>
      <c r="EAC797" s="125"/>
      <c r="EAD797" s="149"/>
      <c r="EAE797" s="125"/>
      <c r="EAF797" s="149"/>
      <c r="EAG797" s="125"/>
      <c r="EAH797" s="149"/>
      <c r="EAI797" s="125"/>
      <c r="EAJ797" s="149"/>
      <c r="EAK797" s="125"/>
      <c r="EAL797" s="149"/>
      <c r="EAM797" s="125"/>
      <c r="EAN797" s="149"/>
      <c r="EAO797" s="125"/>
      <c r="EAP797" s="149"/>
      <c r="EAQ797" s="125"/>
      <c r="EAR797" s="149"/>
      <c r="EAS797" s="125"/>
      <c r="EAT797" s="149"/>
      <c r="EAU797" s="125"/>
      <c r="EAV797" s="149"/>
      <c r="EAW797" s="125"/>
      <c r="EAX797" s="149"/>
      <c r="EAY797" s="125"/>
      <c r="EAZ797" s="149"/>
      <c r="EBA797" s="125"/>
      <c r="EBB797" s="149"/>
      <c r="EBC797" s="125"/>
      <c r="EBD797" s="149"/>
      <c r="EBE797" s="125"/>
      <c r="EBF797" s="149"/>
      <c r="EBG797" s="125"/>
      <c r="EBH797" s="149"/>
      <c r="EBI797" s="125"/>
      <c r="EBJ797" s="149"/>
      <c r="EBK797" s="125"/>
      <c r="EBL797" s="149"/>
      <c r="EBM797" s="125"/>
      <c r="EBN797" s="149"/>
      <c r="EBO797" s="125"/>
      <c r="EBP797" s="149"/>
      <c r="EBQ797" s="125"/>
      <c r="EBR797" s="149"/>
      <c r="EBS797" s="125"/>
      <c r="EBT797" s="149"/>
      <c r="EBU797" s="125"/>
      <c r="EBV797" s="149"/>
      <c r="EBW797" s="125"/>
      <c r="EBX797" s="149"/>
      <c r="EBY797" s="125"/>
      <c r="EBZ797" s="149"/>
      <c r="ECA797" s="125"/>
      <c r="ECB797" s="149"/>
      <c r="ECC797" s="125"/>
      <c r="ECD797" s="149"/>
      <c r="ECE797" s="125"/>
      <c r="ECF797" s="149"/>
      <c r="ECG797" s="125"/>
      <c r="ECH797" s="149"/>
      <c r="ECI797" s="125"/>
      <c r="ECJ797" s="149"/>
      <c r="ECK797" s="125"/>
      <c r="ECL797" s="149"/>
      <c r="ECM797" s="125"/>
      <c r="ECN797" s="149"/>
      <c r="ECO797" s="125"/>
      <c r="ECP797" s="149"/>
      <c r="ECQ797" s="125"/>
      <c r="ECR797" s="149"/>
      <c r="ECS797" s="125"/>
      <c r="ECT797" s="149"/>
      <c r="ECU797" s="125"/>
      <c r="ECV797" s="149"/>
      <c r="ECW797" s="125"/>
      <c r="ECX797" s="149"/>
      <c r="ECY797" s="125"/>
      <c r="ECZ797" s="149"/>
      <c r="EDA797" s="125"/>
      <c r="EDB797" s="149"/>
      <c r="EDC797" s="125"/>
      <c r="EDD797" s="149"/>
      <c r="EDE797" s="125"/>
      <c r="EDF797" s="149"/>
      <c r="EDG797" s="125"/>
      <c r="EDH797" s="149"/>
      <c r="EDI797" s="125"/>
      <c r="EDJ797" s="149"/>
      <c r="EDK797" s="125"/>
      <c r="EDL797" s="149"/>
      <c r="EDM797" s="125"/>
      <c r="EDN797" s="149"/>
      <c r="EDO797" s="125"/>
      <c r="EDP797" s="149"/>
      <c r="EDQ797" s="125"/>
      <c r="EDR797" s="149"/>
      <c r="EDS797" s="125"/>
      <c r="EDT797" s="149"/>
      <c r="EDU797" s="125"/>
      <c r="EDV797" s="149"/>
      <c r="EDW797" s="125"/>
      <c r="EDX797" s="149"/>
      <c r="EDY797" s="125"/>
      <c r="EDZ797" s="149"/>
      <c r="EEA797" s="125"/>
      <c r="EEB797" s="149"/>
      <c r="EEC797" s="125"/>
      <c r="EED797" s="149"/>
      <c r="EEE797" s="125"/>
      <c r="EEF797" s="149"/>
      <c r="EEG797" s="125"/>
      <c r="EEH797" s="149"/>
      <c r="EEI797" s="125"/>
      <c r="EEJ797" s="149"/>
      <c r="EEK797" s="125"/>
      <c r="EEL797" s="149"/>
      <c r="EEM797" s="125"/>
      <c r="EEN797" s="149"/>
      <c r="EEO797" s="125"/>
      <c r="EEP797" s="149"/>
      <c r="EEQ797" s="125"/>
      <c r="EER797" s="149"/>
      <c r="EES797" s="125"/>
      <c r="EET797" s="149"/>
      <c r="EEU797" s="125"/>
      <c r="EEV797" s="149"/>
      <c r="EEW797" s="125"/>
      <c r="EEX797" s="149"/>
      <c r="EEY797" s="125"/>
      <c r="EEZ797" s="149"/>
      <c r="EFA797" s="125"/>
      <c r="EFB797" s="149"/>
      <c r="EFC797" s="125"/>
      <c r="EFD797" s="149"/>
      <c r="EFE797" s="125"/>
      <c r="EFF797" s="149"/>
      <c r="EFG797" s="125"/>
      <c r="EFH797" s="149"/>
      <c r="EFI797" s="125"/>
      <c r="EFJ797" s="149"/>
      <c r="EFK797" s="125"/>
      <c r="EFL797" s="149"/>
      <c r="EFM797" s="125"/>
      <c r="EFN797" s="149"/>
      <c r="EFO797" s="125"/>
      <c r="EFP797" s="149"/>
      <c r="EFQ797" s="125"/>
      <c r="EFR797" s="149"/>
      <c r="EFS797" s="125"/>
      <c r="EFT797" s="149"/>
      <c r="EFU797" s="125"/>
      <c r="EFV797" s="149"/>
      <c r="EFW797" s="125"/>
      <c r="EFX797" s="149"/>
      <c r="EFY797" s="125"/>
      <c r="EFZ797" s="149"/>
      <c r="EGA797" s="125"/>
      <c r="EGB797" s="149"/>
      <c r="EGC797" s="125"/>
      <c r="EGD797" s="149"/>
      <c r="EGE797" s="125"/>
      <c r="EGF797" s="149"/>
      <c r="EGG797" s="125"/>
      <c r="EGH797" s="149"/>
      <c r="EGI797" s="125"/>
      <c r="EGJ797" s="149"/>
      <c r="EGK797" s="125"/>
      <c r="EGL797" s="149"/>
      <c r="EGM797" s="125"/>
      <c r="EGN797" s="149"/>
      <c r="EGO797" s="125"/>
      <c r="EGP797" s="149"/>
      <c r="EGQ797" s="125"/>
      <c r="EGR797" s="149"/>
      <c r="EGS797" s="125"/>
      <c r="EGT797" s="149"/>
      <c r="EGU797" s="125"/>
      <c r="EGV797" s="149"/>
      <c r="EGW797" s="125"/>
      <c r="EGX797" s="149"/>
      <c r="EGY797" s="125"/>
      <c r="EGZ797" s="149"/>
      <c r="EHA797" s="125"/>
      <c r="EHB797" s="149"/>
      <c r="EHC797" s="125"/>
      <c r="EHD797" s="149"/>
      <c r="EHE797" s="125"/>
      <c r="EHF797" s="149"/>
      <c r="EHG797" s="125"/>
      <c r="EHH797" s="149"/>
      <c r="EHI797" s="125"/>
      <c r="EHJ797" s="149"/>
      <c r="EHK797" s="125"/>
      <c r="EHL797" s="149"/>
      <c r="EHM797" s="125"/>
      <c r="EHN797" s="149"/>
      <c r="EHO797" s="125"/>
      <c r="EHP797" s="149"/>
      <c r="EHQ797" s="125"/>
      <c r="EHR797" s="149"/>
      <c r="EHS797" s="125"/>
      <c r="EHT797" s="149"/>
      <c r="EHU797" s="125"/>
      <c r="EHV797" s="149"/>
      <c r="EHW797" s="125"/>
      <c r="EHX797" s="149"/>
      <c r="EHY797" s="125"/>
      <c r="EHZ797" s="149"/>
      <c r="EIA797" s="125"/>
      <c r="EIB797" s="149"/>
      <c r="EIC797" s="125"/>
      <c r="EID797" s="149"/>
      <c r="EIE797" s="125"/>
      <c r="EIF797" s="149"/>
      <c r="EIG797" s="125"/>
      <c r="EIH797" s="149"/>
      <c r="EII797" s="125"/>
      <c r="EIJ797" s="149"/>
      <c r="EIK797" s="125"/>
      <c r="EIL797" s="149"/>
      <c r="EIM797" s="125"/>
      <c r="EIN797" s="149"/>
      <c r="EIO797" s="125"/>
      <c r="EIP797" s="149"/>
      <c r="EIQ797" s="125"/>
      <c r="EIR797" s="149"/>
      <c r="EIS797" s="125"/>
      <c r="EIT797" s="149"/>
      <c r="EIU797" s="125"/>
      <c r="EIV797" s="149"/>
      <c r="EIW797" s="125"/>
      <c r="EIX797" s="149"/>
      <c r="EIY797" s="125"/>
      <c r="EIZ797" s="149"/>
      <c r="EJA797" s="125"/>
      <c r="EJB797" s="149"/>
      <c r="EJC797" s="125"/>
      <c r="EJD797" s="149"/>
      <c r="EJE797" s="125"/>
      <c r="EJF797" s="149"/>
      <c r="EJG797" s="125"/>
      <c r="EJH797" s="149"/>
      <c r="EJI797" s="125"/>
      <c r="EJJ797" s="149"/>
      <c r="EJK797" s="125"/>
      <c r="EJL797" s="149"/>
      <c r="EJM797" s="125"/>
      <c r="EJN797" s="149"/>
      <c r="EJO797" s="125"/>
      <c r="EJP797" s="149"/>
      <c r="EJQ797" s="125"/>
      <c r="EJR797" s="149"/>
      <c r="EJS797" s="125"/>
      <c r="EJT797" s="149"/>
      <c r="EJU797" s="125"/>
      <c r="EJV797" s="149"/>
      <c r="EJW797" s="125"/>
      <c r="EJX797" s="149"/>
      <c r="EJY797" s="125"/>
      <c r="EJZ797" s="149"/>
      <c r="EKA797" s="125"/>
      <c r="EKB797" s="149"/>
      <c r="EKC797" s="125"/>
      <c r="EKD797" s="149"/>
      <c r="EKE797" s="125"/>
      <c r="EKF797" s="149"/>
      <c r="EKG797" s="125"/>
      <c r="EKH797" s="149"/>
      <c r="EKI797" s="125"/>
      <c r="EKJ797" s="149"/>
      <c r="EKK797" s="125"/>
      <c r="EKL797" s="149"/>
      <c r="EKM797" s="125"/>
      <c r="EKN797" s="149"/>
      <c r="EKO797" s="125"/>
      <c r="EKP797" s="149"/>
      <c r="EKQ797" s="125"/>
      <c r="EKR797" s="149"/>
      <c r="EKS797" s="125"/>
      <c r="EKT797" s="149"/>
      <c r="EKU797" s="125"/>
      <c r="EKV797" s="149"/>
      <c r="EKW797" s="125"/>
      <c r="EKX797" s="149"/>
      <c r="EKY797" s="125"/>
      <c r="EKZ797" s="149"/>
      <c r="ELA797" s="125"/>
      <c r="ELB797" s="149"/>
      <c r="ELC797" s="125"/>
      <c r="ELD797" s="149"/>
      <c r="ELE797" s="125"/>
      <c r="ELF797" s="149"/>
      <c r="ELG797" s="125"/>
      <c r="ELH797" s="149"/>
      <c r="ELI797" s="125"/>
      <c r="ELJ797" s="149"/>
      <c r="ELK797" s="125"/>
      <c r="ELL797" s="149"/>
      <c r="ELM797" s="125"/>
      <c r="ELN797" s="149"/>
      <c r="ELO797" s="125"/>
      <c r="ELP797" s="149"/>
      <c r="ELQ797" s="125"/>
      <c r="ELR797" s="149"/>
      <c r="ELS797" s="125"/>
      <c r="ELT797" s="149"/>
      <c r="ELU797" s="125"/>
      <c r="ELV797" s="149"/>
      <c r="ELW797" s="125"/>
      <c r="ELX797" s="149"/>
      <c r="ELY797" s="125"/>
      <c r="ELZ797" s="149"/>
      <c r="EMA797" s="125"/>
      <c r="EMB797" s="149"/>
      <c r="EMC797" s="125"/>
      <c r="EMD797" s="149"/>
      <c r="EME797" s="125"/>
      <c r="EMF797" s="149"/>
      <c r="EMG797" s="125"/>
      <c r="EMH797" s="149"/>
      <c r="EMI797" s="125"/>
      <c r="EMJ797" s="149"/>
      <c r="EMK797" s="125"/>
      <c r="EML797" s="149"/>
      <c r="EMM797" s="125"/>
      <c r="EMN797" s="149"/>
      <c r="EMO797" s="125"/>
      <c r="EMP797" s="149"/>
      <c r="EMQ797" s="125"/>
      <c r="EMR797" s="149"/>
      <c r="EMS797" s="125"/>
      <c r="EMT797" s="149"/>
      <c r="EMU797" s="125"/>
      <c r="EMV797" s="149"/>
      <c r="EMW797" s="125"/>
      <c r="EMX797" s="149"/>
      <c r="EMY797" s="125"/>
      <c r="EMZ797" s="149"/>
      <c r="ENA797" s="125"/>
      <c r="ENB797" s="149"/>
      <c r="ENC797" s="125"/>
      <c r="END797" s="149"/>
      <c r="ENE797" s="125"/>
      <c r="ENF797" s="149"/>
      <c r="ENG797" s="125"/>
      <c r="ENH797" s="149"/>
      <c r="ENI797" s="125"/>
      <c r="ENJ797" s="149"/>
      <c r="ENK797" s="125"/>
      <c r="ENL797" s="149"/>
      <c r="ENM797" s="125"/>
      <c r="ENN797" s="149"/>
      <c r="ENO797" s="125"/>
      <c r="ENP797" s="149"/>
      <c r="ENQ797" s="125"/>
      <c r="ENR797" s="149"/>
      <c r="ENS797" s="125"/>
      <c r="ENT797" s="149"/>
      <c r="ENU797" s="125"/>
      <c r="ENV797" s="149"/>
      <c r="ENW797" s="125"/>
      <c r="ENX797" s="149"/>
      <c r="ENY797" s="125"/>
      <c r="ENZ797" s="149"/>
      <c r="EOA797" s="125"/>
      <c r="EOB797" s="149"/>
      <c r="EOC797" s="125"/>
      <c r="EOD797" s="149"/>
      <c r="EOE797" s="125"/>
      <c r="EOF797" s="149"/>
      <c r="EOG797" s="125"/>
      <c r="EOH797" s="149"/>
      <c r="EOI797" s="125"/>
      <c r="EOJ797" s="149"/>
      <c r="EOK797" s="125"/>
      <c r="EOL797" s="149"/>
      <c r="EOM797" s="125"/>
      <c r="EON797" s="149"/>
      <c r="EOO797" s="125"/>
      <c r="EOP797" s="149"/>
      <c r="EOQ797" s="125"/>
      <c r="EOR797" s="149"/>
      <c r="EOS797" s="125"/>
      <c r="EOT797" s="149"/>
      <c r="EOU797" s="125"/>
      <c r="EOV797" s="149"/>
      <c r="EOW797" s="125"/>
      <c r="EOX797" s="149"/>
      <c r="EOY797" s="125"/>
      <c r="EOZ797" s="149"/>
      <c r="EPA797" s="125"/>
      <c r="EPB797" s="149"/>
      <c r="EPC797" s="125"/>
      <c r="EPD797" s="149"/>
      <c r="EPE797" s="125"/>
      <c r="EPF797" s="149"/>
      <c r="EPG797" s="125"/>
      <c r="EPH797" s="149"/>
      <c r="EPI797" s="125"/>
      <c r="EPJ797" s="149"/>
      <c r="EPK797" s="125"/>
      <c r="EPL797" s="149"/>
      <c r="EPM797" s="125"/>
      <c r="EPN797" s="149"/>
      <c r="EPO797" s="125"/>
      <c r="EPP797" s="149"/>
      <c r="EPQ797" s="125"/>
      <c r="EPR797" s="149"/>
      <c r="EPS797" s="125"/>
      <c r="EPT797" s="149"/>
      <c r="EPU797" s="125"/>
      <c r="EPV797" s="149"/>
      <c r="EPW797" s="125"/>
      <c r="EPX797" s="149"/>
      <c r="EPY797" s="125"/>
      <c r="EPZ797" s="149"/>
      <c r="EQA797" s="125"/>
      <c r="EQB797" s="149"/>
      <c r="EQC797" s="125"/>
      <c r="EQD797" s="149"/>
      <c r="EQE797" s="125"/>
      <c r="EQF797" s="149"/>
      <c r="EQG797" s="125"/>
      <c r="EQH797" s="149"/>
      <c r="EQI797" s="125"/>
      <c r="EQJ797" s="149"/>
      <c r="EQK797" s="125"/>
      <c r="EQL797" s="149"/>
      <c r="EQM797" s="125"/>
      <c r="EQN797" s="149"/>
      <c r="EQO797" s="125"/>
      <c r="EQP797" s="149"/>
      <c r="EQQ797" s="125"/>
      <c r="EQR797" s="149"/>
      <c r="EQS797" s="125"/>
      <c r="EQT797" s="149"/>
      <c r="EQU797" s="125"/>
      <c r="EQV797" s="149"/>
      <c r="EQW797" s="125"/>
      <c r="EQX797" s="149"/>
      <c r="EQY797" s="125"/>
      <c r="EQZ797" s="149"/>
      <c r="ERA797" s="125"/>
      <c r="ERB797" s="149"/>
      <c r="ERC797" s="125"/>
      <c r="ERD797" s="149"/>
      <c r="ERE797" s="125"/>
      <c r="ERF797" s="149"/>
      <c r="ERG797" s="125"/>
      <c r="ERH797" s="149"/>
      <c r="ERI797" s="125"/>
      <c r="ERJ797" s="149"/>
      <c r="ERK797" s="125"/>
      <c r="ERL797" s="149"/>
      <c r="ERM797" s="125"/>
      <c r="ERN797" s="149"/>
      <c r="ERO797" s="125"/>
      <c r="ERP797" s="149"/>
      <c r="ERQ797" s="125"/>
      <c r="ERR797" s="149"/>
      <c r="ERS797" s="125"/>
      <c r="ERT797" s="149"/>
      <c r="ERU797" s="125"/>
      <c r="ERV797" s="149"/>
      <c r="ERW797" s="125"/>
      <c r="ERX797" s="149"/>
      <c r="ERY797" s="125"/>
      <c r="ERZ797" s="149"/>
      <c r="ESA797" s="125"/>
      <c r="ESB797" s="149"/>
      <c r="ESC797" s="125"/>
      <c r="ESD797" s="149"/>
      <c r="ESE797" s="125"/>
      <c r="ESF797" s="149"/>
      <c r="ESG797" s="125"/>
      <c r="ESH797" s="149"/>
      <c r="ESI797" s="125"/>
      <c r="ESJ797" s="149"/>
      <c r="ESK797" s="125"/>
      <c r="ESL797" s="149"/>
      <c r="ESM797" s="125"/>
      <c r="ESN797" s="149"/>
      <c r="ESO797" s="125"/>
      <c r="ESP797" s="149"/>
      <c r="ESQ797" s="125"/>
      <c r="ESR797" s="149"/>
      <c r="ESS797" s="125"/>
      <c r="EST797" s="149"/>
      <c r="ESU797" s="125"/>
      <c r="ESV797" s="149"/>
      <c r="ESW797" s="125"/>
      <c r="ESX797" s="149"/>
      <c r="ESY797" s="125"/>
      <c r="ESZ797" s="149"/>
      <c r="ETA797" s="125"/>
      <c r="ETB797" s="149"/>
      <c r="ETC797" s="125"/>
      <c r="ETD797" s="149"/>
      <c r="ETE797" s="125"/>
      <c r="ETF797" s="149"/>
      <c r="ETG797" s="125"/>
      <c r="ETH797" s="149"/>
      <c r="ETI797" s="125"/>
      <c r="ETJ797" s="149"/>
      <c r="ETK797" s="125"/>
      <c r="ETL797" s="149"/>
      <c r="ETM797" s="125"/>
      <c r="ETN797" s="149"/>
      <c r="ETO797" s="125"/>
      <c r="ETP797" s="149"/>
      <c r="ETQ797" s="125"/>
      <c r="ETR797" s="149"/>
      <c r="ETS797" s="125"/>
      <c r="ETT797" s="149"/>
      <c r="ETU797" s="125"/>
      <c r="ETV797" s="149"/>
      <c r="ETW797" s="125"/>
      <c r="ETX797" s="149"/>
      <c r="ETY797" s="125"/>
      <c r="ETZ797" s="149"/>
      <c r="EUA797" s="125"/>
      <c r="EUB797" s="149"/>
      <c r="EUC797" s="125"/>
      <c r="EUD797" s="149"/>
      <c r="EUE797" s="125"/>
      <c r="EUF797" s="149"/>
      <c r="EUG797" s="125"/>
      <c r="EUH797" s="149"/>
      <c r="EUI797" s="125"/>
      <c r="EUJ797" s="149"/>
      <c r="EUK797" s="125"/>
      <c r="EUL797" s="149"/>
      <c r="EUM797" s="125"/>
      <c r="EUN797" s="149"/>
      <c r="EUO797" s="125"/>
      <c r="EUP797" s="149"/>
      <c r="EUQ797" s="125"/>
      <c r="EUR797" s="149"/>
      <c r="EUS797" s="125"/>
      <c r="EUT797" s="149"/>
      <c r="EUU797" s="125"/>
      <c r="EUV797" s="149"/>
      <c r="EUW797" s="125"/>
      <c r="EUX797" s="149"/>
      <c r="EUY797" s="125"/>
      <c r="EUZ797" s="149"/>
      <c r="EVA797" s="125"/>
      <c r="EVB797" s="149"/>
      <c r="EVC797" s="125"/>
      <c r="EVD797" s="149"/>
      <c r="EVE797" s="125"/>
      <c r="EVF797" s="149"/>
      <c r="EVG797" s="125"/>
      <c r="EVH797" s="149"/>
      <c r="EVI797" s="125"/>
      <c r="EVJ797" s="149"/>
      <c r="EVK797" s="125"/>
      <c r="EVL797" s="149"/>
      <c r="EVM797" s="125"/>
      <c r="EVN797" s="149"/>
      <c r="EVO797" s="125"/>
      <c r="EVP797" s="149"/>
      <c r="EVQ797" s="125"/>
      <c r="EVR797" s="149"/>
      <c r="EVS797" s="125"/>
      <c r="EVT797" s="149"/>
      <c r="EVU797" s="125"/>
      <c r="EVV797" s="149"/>
      <c r="EVW797" s="125"/>
      <c r="EVX797" s="149"/>
      <c r="EVY797" s="125"/>
      <c r="EVZ797" s="149"/>
      <c r="EWA797" s="125"/>
      <c r="EWB797" s="149"/>
      <c r="EWC797" s="125"/>
      <c r="EWD797" s="149"/>
      <c r="EWE797" s="125"/>
      <c r="EWF797" s="149"/>
      <c r="EWG797" s="125"/>
      <c r="EWH797" s="149"/>
      <c r="EWI797" s="125"/>
      <c r="EWJ797" s="149"/>
      <c r="EWK797" s="125"/>
      <c r="EWL797" s="149"/>
      <c r="EWM797" s="125"/>
      <c r="EWN797" s="149"/>
      <c r="EWO797" s="125"/>
      <c r="EWP797" s="149"/>
      <c r="EWQ797" s="125"/>
      <c r="EWR797" s="149"/>
      <c r="EWS797" s="125"/>
      <c r="EWT797" s="149"/>
      <c r="EWU797" s="125"/>
      <c r="EWV797" s="149"/>
      <c r="EWW797" s="125"/>
      <c r="EWX797" s="149"/>
      <c r="EWY797" s="125"/>
      <c r="EWZ797" s="149"/>
      <c r="EXA797" s="125"/>
      <c r="EXB797" s="149"/>
      <c r="EXC797" s="125"/>
      <c r="EXD797" s="149"/>
      <c r="EXE797" s="125"/>
      <c r="EXF797" s="149"/>
      <c r="EXG797" s="125"/>
      <c r="EXH797" s="149"/>
      <c r="EXI797" s="125"/>
      <c r="EXJ797" s="149"/>
      <c r="EXK797" s="125"/>
      <c r="EXL797" s="149"/>
      <c r="EXM797" s="125"/>
      <c r="EXN797" s="149"/>
      <c r="EXO797" s="125"/>
      <c r="EXP797" s="149"/>
      <c r="EXQ797" s="125"/>
      <c r="EXR797" s="149"/>
      <c r="EXS797" s="125"/>
      <c r="EXT797" s="149"/>
      <c r="EXU797" s="125"/>
      <c r="EXV797" s="149"/>
      <c r="EXW797" s="125"/>
      <c r="EXX797" s="149"/>
      <c r="EXY797" s="125"/>
      <c r="EXZ797" s="149"/>
      <c r="EYA797" s="125"/>
      <c r="EYB797" s="149"/>
      <c r="EYC797" s="125"/>
      <c r="EYD797" s="149"/>
      <c r="EYE797" s="125"/>
      <c r="EYF797" s="149"/>
      <c r="EYG797" s="125"/>
      <c r="EYH797" s="149"/>
      <c r="EYI797" s="125"/>
      <c r="EYJ797" s="149"/>
      <c r="EYK797" s="125"/>
      <c r="EYL797" s="149"/>
      <c r="EYM797" s="125"/>
      <c r="EYN797" s="149"/>
      <c r="EYO797" s="125"/>
      <c r="EYP797" s="149"/>
      <c r="EYQ797" s="125"/>
      <c r="EYR797" s="149"/>
      <c r="EYS797" s="125"/>
      <c r="EYT797" s="149"/>
      <c r="EYU797" s="125"/>
      <c r="EYV797" s="149"/>
      <c r="EYW797" s="125"/>
      <c r="EYX797" s="149"/>
      <c r="EYY797" s="125"/>
      <c r="EYZ797" s="149"/>
      <c r="EZA797" s="125"/>
      <c r="EZB797" s="149"/>
      <c r="EZC797" s="125"/>
      <c r="EZD797" s="149"/>
      <c r="EZE797" s="125"/>
      <c r="EZF797" s="149"/>
      <c r="EZG797" s="125"/>
      <c r="EZH797" s="149"/>
      <c r="EZI797" s="125"/>
      <c r="EZJ797" s="149"/>
      <c r="EZK797" s="125"/>
      <c r="EZL797" s="149"/>
      <c r="EZM797" s="125"/>
      <c r="EZN797" s="149"/>
      <c r="EZO797" s="125"/>
      <c r="EZP797" s="149"/>
      <c r="EZQ797" s="125"/>
      <c r="EZR797" s="149"/>
      <c r="EZS797" s="125"/>
      <c r="EZT797" s="149"/>
      <c r="EZU797" s="125"/>
      <c r="EZV797" s="149"/>
      <c r="EZW797" s="125"/>
      <c r="EZX797" s="149"/>
      <c r="EZY797" s="125"/>
      <c r="EZZ797" s="149"/>
      <c r="FAA797" s="125"/>
      <c r="FAB797" s="149"/>
      <c r="FAC797" s="125"/>
      <c r="FAD797" s="149"/>
      <c r="FAE797" s="125"/>
      <c r="FAF797" s="149"/>
      <c r="FAG797" s="125"/>
      <c r="FAH797" s="149"/>
      <c r="FAI797" s="125"/>
      <c r="FAJ797" s="149"/>
      <c r="FAK797" s="125"/>
      <c r="FAL797" s="149"/>
      <c r="FAM797" s="125"/>
      <c r="FAN797" s="149"/>
      <c r="FAO797" s="125"/>
      <c r="FAP797" s="149"/>
      <c r="FAQ797" s="125"/>
      <c r="FAR797" s="149"/>
      <c r="FAS797" s="125"/>
      <c r="FAT797" s="149"/>
      <c r="FAU797" s="125"/>
      <c r="FAV797" s="149"/>
      <c r="FAW797" s="125"/>
      <c r="FAX797" s="149"/>
      <c r="FAY797" s="125"/>
      <c r="FAZ797" s="149"/>
      <c r="FBA797" s="125"/>
      <c r="FBB797" s="149"/>
      <c r="FBC797" s="125"/>
      <c r="FBD797" s="149"/>
      <c r="FBE797" s="125"/>
      <c r="FBF797" s="149"/>
      <c r="FBG797" s="125"/>
      <c r="FBH797" s="149"/>
      <c r="FBI797" s="125"/>
      <c r="FBJ797" s="149"/>
      <c r="FBK797" s="125"/>
      <c r="FBL797" s="149"/>
      <c r="FBM797" s="125"/>
      <c r="FBN797" s="149"/>
      <c r="FBO797" s="125"/>
      <c r="FBP797" s="149"/>
      <c r="FBQ797" s="125"/>
      <c r="FBR797" s="149"/>
      <c r="FBS797" s="125"/>
      <c r="FBT797" s="149"/>
      <c r="FBU797" s="125"/>
      <c r="FBV797" s="149"/>
      <c r="FBW797" s="125"/>
      <c r="FBX797" s="149"/>
      <c r="FBY797" s="125"/>
      <c r="FBZ797" s="149"/>
      <c r="FCA797" s="125"/>
      <c r="FCB797" s="149"/>
      <c r="FCC797" s="125"/>
      <c r="FCD797" s="149"/>
      <c r="FCE797" s="125"/>
      <c r="FCF797" s="149"/>
      <c r="FCG797" s="125"/>
      <c r="FCH797" s="149"/>
      <c r="FCI797" s="125"/>
      <c r="FCJ797" s="149"/>
      <c r="FCK797" s="125"/>
      <c r="FCL797" s="149"/>
      <c r="FCM797" s="125"/>
      <c r="FCN797" s="149"/>
      <c r="FCO797" s="125"/>
      <c r="FCP797" s="149"/>
      <c r="FCQ797" s="125"/>
      <c r="FCR797" s="149"/>
      <c r="FCS797" s="125"/>
      <c r="FCT797" s="149"/>
      <c r="FCU797" s="125"/>
      <c r="FCV797" s="149"/>
      <c r="FCW797" s="125"/>
      <c r="FCX797" s="149"/>
      <c r="FCY797" s="125"/>
      <c r="FCZ797" s="149"/>
      <c r="FDA797" s="125"/>
      <c r="FDB797" s="149"/>
      <c r="FDC797" s="125"/>
      <c r="FDD797" s="149"/>
      <c r="FDE797" s="125"/>
      <c r="FDF797" s="149"/>
      <c r="FDG797" s="125"/>
      <c r="FDH797" s="149"/>
      <c r="FDI797" s="125"/>
      <c r="FDJ797" s="149"/>
      <c r="FDK797" s="125"/>
      <c r="FDL797" s="149"/>
      <c r="FDM797" s="125"/>
      <c r="FDN797" s="149"/>
      <c r="FDO797" s="125"/>
      <c r="FDP797" s="149"/>
      <c r="FDQ797" s="125"/>
      <c r="FDR797" s="149"/>
      <c r="FDS797" s="125"/>
      <c r="FDT797" s="149"/>
      <c r="FDU797" s="125"/>
      <c r="FDV797" s="149"/>
      <c r="FDW797" s="125"/>
      <c r="FDX797" s="149"/>
      <c r="FDY797" s="125"/>
      <c r="FDZ797" s="149"/>
      <c r="FEA797" s="125"/>
      <c r="FEB797" s="149"/>
      <c r="FEC797" s="125"/>
      <c r="FED797" s="149"/>
      <c r="FEE797" s="125"/>
      <c r="FEF797" s="149"/>
      <c r="FEG797" s="125"/>
      <c r="FEH797" s="149"/>
      <c r="FEI797" s="125"/>
      <c r="FEJ797" s="149"/>
      <c r="FEK797" s="125"/>
      <c r="FEL797" s="149"/>
      <c r="FEM797" s="125"/>
      <c r="FEN797" s="149"/>
      <c r="FEO797" s="125"/>
      <c r="FEP797" s="149"/>
      <c r="FEQ797" s="125"/>
      <c r="FER797" s="149"/>
      <c r="FES797" s="125"/>
      <c r="FET797" s="149"/>
      <c r="FEU797" s="125"/>
      <c r="FEV797" s="149"/>
      <c r="FEW797" s="125"/>
      <c r="FEX797" s="149"/>
      <c r="FEY797" s="125"/>
      <c r="FEZ797" s="149"/>
      <c r="FFA797" s="125"/>
      <c r="FFB797" s="149"/>
      <c r="FFC797" s="125"/>
      <c r="FFD797" s="149"/>
      <c r="FFE797" s="125"/>
      <c r="FFF797" s="149"/>
      <c r="FFG797" s="125"/>
      <c r="FFH797" s="149"/>
      <c r="FFI797" s="125"/>
      <c r="FFJ797" s="149"/>
      <c r="FFK797" s="125"/>
      <c r="FFL797" s="149"/>
      <c r="FFM797" s="125"/>
      <c r="FFN797" s="149"/>
      <c r="FFO797" s="125"/>
      <c r="FFP797" s="149"/>
      <c r="FFQ797" s="125"/>
      <c r="FFR797" s="149"/>
      <c r="FFS797" s="125"/>
      <c r="FFT797" s="149"/>
      <c r="FFU797" s="125"/>
      <c r="FFV797" s="149"/>
      <c r="FFW797" s="125"/>
      <c r="FFX797" s="149"/>
      <c r="FFY797" s="125"/>
      <c r="FFZ797" s="149"/>
      <c r="FGA797" s="125"/>
      <c r="FGB797" s="149"/>
      <c r="FGC797" s="125"/>
      <c r="FGD797" s="149"/>
      <c r="FGE797" s="125"/>
      <c r="FGF797" s="149"/>
      <c r="FGG797" s="125"/>
      <c r="FGH797" s="149"/>
      <c r="FGI797" s="125"/>
      <c r="FGJ797" s="149"/>
      <c r="FGK797" s="125"/>
      <c r="FGL797" s="149"/>
      <c r="FGM797" s="125"/>
      <c r="FGN797" s="149"/>
      <c r="FGO797" s="125"/>
      <c r="FGP797" s="149"/>
      <c r="FGQ797" s="125"/>
      <c r="FGR797" s="149"/>
      <c r="FGS797" s="125"/>
      <c r="FGT797" s="149"/>
      <c r="FGU797" s="125"/>
      <c r="FGV797" s="149"/>
      <c r="FGW797" s="125"/>
      <c r="FGX797" s="149"/>
      <c r="FGY797" s="125"/>
      <c r="FGZ797" s="149"/>
      <c r="FHA797" s="125"/>
      <c r="FHB797" s="149"/>
      <c r="FHC797" s="125"/>
      <c r="FHD797" s="149"/>
      <c r="FHE797" s="125"/>
      <c r="FHF797" s="149"/>
      <c r="FHG797" s="125"/>
      <c r="FHH797" s="149"/>
      <c r="FHI797" s="125"/>
      <c r="FHJ797" s="149"/>
      <c r="FHK797" s="125"/>
      <c r="FHL797" s="149"/>
      <c r="FHM797" s="125"/>
      <c r="FHN797" s="149"/>
      <c r="FHO797" s="125"/>
      <c r="FHP797" s="149"/>
      <c r="FHQ797" s="125"/>
      <c r="FHR797" s="149"/>
      <c r="FHS797" s="125"/>
      <c r="FHT797" s="149"/>
      <c r="FHU797" s="125"/>
      <c r="FHV797" s="149"/>
      <c r="FHW797" s="125"/>
      <c r="FHX797" s="149"/>
      <c r="FHY797" s="125"/>
      <c r="FHZ797" s="149"/>
      <c r="FIA797" s="125"/>
      <c r="FIB797" s="149"/>
      <c r="FIC797" s="125"/>
      <c r="FID797" s="149"/>
      <c r="FIE797" s="125"/>
      <c r="FIF797" s="149"/>
      <c r="FIG797" s="125"/>
      <c r="FIH797" s="149"/>
      <c r="FII797" s="125"/>
      <c r="FIJ797" s="149"/>
      <c r="FIK797" s="125"/>
      <c r="FIL797" s="149"/>
      <c r="FIM797" s="125"/>
      <c r="FIN797" s="149"/>
      <c r="FIO797" s="125"/>
      <c r="FIP797" s="149"/>
      <c r="FIQ797" s="125"/>
      <c r="FIR797" s="149"/>
      <c r="FIS797" s="125"/>
      <c r="FIT797" s="149"/>
      <c r="FIU797" s="125"/>
      <c r="FIV797" s="149"/>
      <c r="FIW797" s="125"/>
      <c r="FIX797" s="149"/>
      <c r="FIY797" s="125"/>
      <c r="FIZ797" s="149"/>
      <c r="FJA797" s="125"/>
      <c r="FJB797" s="149"/>
      <c r="FJC797" s="125"/>
      <c r="FJD797" s="149"/>
      <c r="FJE797" s="125"/>
      <c r="FJF797" s="149"/>
      <c r="FJG797" s="125"/>
      <c r="FJH797" s="149"/>
      <c r="FJI797" s="125"/>
      <c r="FJJ797" s="149"/>
      <c r="FJK797" s="125"/>
      <c r="FJL797" s="149"/>
      <c r="FJM797" s="125"/>
      <c r="FJN797" s="149"/>
      <c r="FJO797" s="125"/>
      <c r="FJP797" s="149"/>
      <c r="FJQ797" s="125"/>
      <c r="FJR797" s="149"/>
      <c r="FJS797" s="125"/>
      <c r="FJT797" s="149"/>
      <c r="FJU797" s="125"/>
      <c r="FJV797" s="149"/>
      <c r="FJW797" s="125"/>
      <c r="FJX797" s="149"/>
      <c r="FJY797" s="125"/>
      <c r="FJZ797" s="149"/>
      <c r="FKA797" s="125"/>
      <c r="FKB797" s="149"/>
      <c r="FKC797" s="125"/>
      <c r="FKD797" s="149"/>
      <c r="FKE797" s="125"/>
      <c r="FKF797" s="149"/>
      <c r="FKG797" s="125"/>
      <c r="FKH797" s="149"/>
      <c r="FKI797" s="125"/>
      <c r="FKJ797" s="149"/>
      <c r="FKK797" s="125"/>
      <c r="FKL797" s="149"/>
      <c r="FKM797" s="125"/>
      <c r="FKN797" s="149"/>
      <c r="FKO797" s="125"/>
      <c r="FKP797" s="149"/>
      <c r="FKQ797" s="125"/>
      <c r="FKR797" s="149"/>
      <c r="FKS797" s="125"/>
      <c r="FKT797" s="149"/>
      <c r="FKU797" s="125"/>
      <c r="FKV797" s="149"/>
      <c r="FKW797" s="125"/>
      <c r="FKX797" s="149"/>
      <c r="FKY797" s="125"/>
      <c r="FKZ797" s="149"/>
      <c r="FLA797" s="125"/>
      <c r="FLB797" s="149"/>
      <c r="FLC797" s="125"/>
      <c r="FLD797" s="149"/>
      <c r="FLE797" s="125"/>
      <c r="FLF797" s="149"/>
      <c r="FLG797" s="125"/>
      <c r="FLH797" s="149"/>
      <c r="FLI797" s="125"/>
      <c r="FLJ797" s="149"/>
      <c r="FLK797" s="125"/>
      <c r="FLL797" s="149"/>
      <c r="FLM797" s="125"/>
      <c r="FLN797" s="149"/>
      <c r="FLO797" s="125"/>
      <c r="FLP797" s="149"/>
      <c r="FLQ797" s="125"/>
      <c r="FLR797" s="149"/>
      <c r="FLS797" s="125"/>
      <c r="FLT797" s="149"/>
      <c r="FLU797" s="125"/>
      <c r="FLV797" s="149"/>
      <c r="FLW797" s="125"/>
      <c r="FLX797" s="149"/>
      <c r="FLY797" s="125"/>
      <c r="FLZ797" s="149"/>
      <c r="FMA797" s="125"/>
      <c r="FMB797" s="149"/>
      <c r="FMC797" s="125"/>
      <c r="FMD797" s="149"/>
      <c r="FME797" s="125"/>
      <c r="FMF797" s="149"/>
      <c r="FMG797" s="125"/>
      <c r="FMH797" s="149"/>
      <c r="FMI797" s="125"/>
      <c r="FMJ797" s="149"/>
      <c r="FMK797" s="125"/>
      <c r="FML797" s="149"/>
      <c r="FMM797" s="125"/>
      <c r="FMN797" s="149"/>
      <c r="FMO797" s="125"/>
      <c r="FMP797" s="149"/>
      <c r="FMQ797" s="125"/>
      <c r="FMR797" s="149"/>
      <c r="FMS797" s="125"/>
      <c r="FMT797" s="149"/>
      <c r="FMU797" s="125"/>
      <c r="FMV797" s="149"/>
      <c r="FMW797" s="125"/>
      <c r="FMX797" s="149"/>
      <c r="FMY797" s="125"/>
      <c r="FMZ797" s="149"/>
      <c r="FNA797" s="125"/>
      <c r="FNB797" s="149"/>
      <c r="FNC797" s="125"/>
      <c r="FND797" s="149"/>
      <c r="FNE797" s="125"/>
      <c r="FNF797" s="149"/>
      <c r="FNG797" s="125"/>
      <c r="FNH797" s="149"/>
      <c r="FNI797" s="125"/>
      <c r="FNJ797" s="149"/>
      <c r="FNK797" s="125"/>
      <c r="FNL797" s="149"/>
      <c r="FNM797" s="125"/>
      <c r="FNN797" s="149"/>
      <c r="FNO797" s="125"/>
      <c r="FNP797" s="149"/>
      <c r="FNQ797" s="125"/>
      <c r="FNR797" s="149"/>
      <c r="FNS797" s="125"/>
      <c r="FNT797" s="149"/>
      <c r="FNU797" s="125"/>
      <c r="FNV797" s="149"/>
      <c r="FNW797" s="125"/>
      <c r="FNX797" s="149"/>
      <c r="FNY797" s="125"/>
      <c r="FNZ797" s="149"/>
      <c r="FOA797" s="125"/>
      <c r="FOB797" s="149"/>
      <c r="FOC797" s="125"/>
      <c r="FOD797" s="149"/>
      <c r="FOE797" s="125"/>
      <c r="FOF797" s="149"/>
      <c r="FOG797" s="125"/>
      <c r="FOH797" s="149"/>
      <c r="FOI797" s="125"/>
      <c r="FOJ797" s="149"/>
      <c r="FOK797" s="125"/>
      <c r="FOL797" s="149"/>
      <c r="FOM797" s="125"/>
      <c r="FON797" s="149"/>
      <c r="FOO797" s="125"/>
      <c r="FOP797" s="149"/>
      <c r="FOQ797" s="125"/>
      <c r="FOR797" s="149"/>
      <c r="FOS797" s="125"/>
      <c r="FOT797" s="149"/>
      <c r="FOU797" s="125"/>
      <c r="FOV797" s="149"/>
      <c r="FOW797" s="125"/>
      <c r="FOX797" s="149"/>
      <c r="FOY797" s="125"/>
      <c r="FOZ797" s="149"/>
      <c r="FPA797" s="125"/>
      <c r="FPB797" s="149"/>
      <c r="FPC797" s="125"/>
      <c r="FPD797" s="149"/>
      <c r="FPE797" s="125"/>
      <c r="FPF797" s="149"/>
      <c r="FPG797" s="125"/>
      <c r="FPH797" s="149"/>
      <c r="FPI797" s="125"/>
      <c r="FPJ797" s="149"/>
      <c r="FPK797" s="125"/>
      <c r="FPL797" s="149"/>
      <c r="FPM797" s="125"/>
      <c r="FPN797" s="149"/>
      <c r="FPO797" s="125"/>
      <c r="FPP797" s="149"/>
      <c r="FPQ797" s="125"/>
      <c r="FPR797" s="149"/>
      <c r="FPS797" s="125"/>
      <c r="FPT797" s="149"/>
      <c r="FPU797" s="125"/>
      <c r="FPV797" s="149"/>
      <c r="FPW797" s="125"/>
      <c r="FPX797" s="149"/>
      <c r="FPY797" s="125"/>
      <c r="FPZ797" s="149"/>
      <c r="FQA797" s="125"/>
      <c r="FQB797" s="149"/>
      <c r="FQC797" s="125"/>
      <c r="FQD797" s="149"/>
      <c r="FQE797" s="125"/>
      <c r="FQF797" s="149"/>
      <c r="FQG797" s="125"/>
      <c r="FQH797" s="149"/>
      <c r="FQI797" s="125"/>
      <c r="FQJ797" s="149"/>
      <c r="FQK797" s="125"/>
      <c r="FQL797" s="149"/>
      <c r="FQM797" s="125"/>
      <c r="FQN797" s="149"/>
      <c r="FQO797" s="125"/>
      <c r="FQP797" s="149"/>
      <c r="FQQ797" s="125"/>
      <c r="FQR797" s="149"/>
      <c r="FQS797" s="125"/>
      <c r="FQT797" s="149"/>
      <c r="FQU797" s="125"/>
      <c r="FQV797" s="149"/>
      <c r="FQW797" s="125"/>
      <c r="FQX797" s="149"/>
      <c r="FQY797" s="125"/>
      <c r="FQZ797" s="149"/>
      <c r="FRA797" s="125"/>
      <c r="FRB797" s="149"/>
      <c r="FRC797" s="125"/>
      <c r="FRD797" s="149"/>
      <c r="FRE797" s="125"/>
      <c r="FRF797" s="149"/>
      <c r="FRG797" s="125"/>
      <c r="FRH797" s="149"/>
      <c r="FRI797" s="125"/>
      <c r="FRJ797" s="149"/>
      <c r="FRK797" s="125"/>
      <c r="FRL797" s="149"/>
      <c r="FRM797" s="125"/>
      <c r="FRN797" s="149"/>
      <c r="FRO797" s="125"/>
      <c r="FRP797" s="149"/>
      <c r="FRQ797" s="125"/>
      <c r="FRR797" s="149"/>
      <c r="FRS797" s="125"/>
      <c r="FRT797" s="149"/>
      <c r="FRU797" s="125"/>
      <c r="FRV797" s="149"/>
      <c r="FRW797" s="125"/>
      <c r="FRX797" s="149"/>
      <c r="FRY797" s="125"/>
      <c r="FRZ797" s="149"/>
      <c r="FSA797" s="125"/>
      <c r="FSB797" s="149"/>
      <c r="FSC797" s="125"/>
      <c r="FSD797" s="149"/>
      <c r="FSE797" s="125"/>
      <c r="FSF797" s="149"/>
      <c r="FSG797" s="125"/>
      <c r="FSH797" s="149"/>
      <c r="FSI797" s="125"/>
      <c r="FSJ797" s="149"/>
      <c r="FSK797" s="125"/>
      <c r="FSL797" s="149"/>
      <c r="FSM797" s="125"/>
      <c r="FSN797" s="149"/>
      <c r="FSO797" s="125"/>
      <c r="FSP797" s="149"/>
      <c r="FSQ797" s="125"/>
      <c r="FSR797" s="149"/>
      <c r="FSS797" s="125"/>
      <c r="FST797" s="149"/>
      <c r="FSU797" s="125"/>
      <c r="FSV797" s="149"/>
      <c r="FSW797" s="125"/>
      <c r="FSX797" s="149"/>
      <c r="FSY797" s="125"/>
      <c r="FSZ797" s="149"/>
      <c r="FTA797" s="125"/>
      <c r="FTB797" s="149"/>
      <c r="FTC797" s="125"/>
      <c r="FTD797" s="149"/>
      <c r="FTE797" s="125"/>
      <c r="FTF797" s="149"/>
      <c r="FTG797" s="125"/>
      <c r="FTH797" s="149"/>
      <c r="FTI797" s="125"/>
      <c r="FTJ797" s="149"/>
      <c r="FTK797" s="125"/>
      <c r="FTL797" s="149"/>
      <c r="FTM797" s="125"/>
      <c r="FTN797" s="149"/>
      <c r="FTO797" s="125"/>
      <c r="FTP797" s="149"/>
      <c r="FTQ797" s="125"/>
      <c r="FTR797" s="149"/>
      <c r="FTS797" s="125"/>
      <c r="FTT797" s="149"/>
      <c r="FTU797" s="125"/>
      <c r="FTV797" s="149"/>
      <c r="FTW797" s="125"/>
      <c r="FTX797" s="149"/>
      <c r="FTY797" s="125"/>
      <c r="FTZ797" s="149"/>
      <c r="FUA797" s="125"/>
      <c r="FUB797" s="149"/>
      <c r="FUC797" s="125"/>
      <c r="FUD797" s="149"/>
      <c r="FUE797" s="125"/>
      <c r="FUF797" s="149"/>
      <c r="FUG797" s="125"/>
      <c r="FUH797" s="149"/>
      <c r="FUI797" s="125"/>
      <c r="FUJ797" s="149"/>
      <c r="FUK797" s="125"/>
      <c r="FUL797" s="149"/>
      <c r="FUM797" s="125"/>
      <c r="FUN797" s="149"/>
      <c r="FUO797" s="125"/>
      <c r="FUP797" s="149"/>
      <c r="FUQ797" s="125"/>
      <c r="FUR797" s="149"/>
      <c r="FUS797" s="125"/>
      <c r="FUT797" s="149"/>
      <c r="FUU797" s="125"/>
      <c r="FUV797" s="149"/>
      <c r="FUW797" s="125"/>
      <c r="FUX797" s="149"/>
      <c r="FUY797" s="125"/>
      <c r="FUZ797" s="149"/>
      <c r="FVA797" s="125"/>
      <c r="FVB797" s="149"/>
      <c r="FVC797" s="125"/>
      <c r="FVD797" s="149"/>
      <c r="FVE797" s="125"/>
      <c r="FVF797" s="149"/>
      <c r="FVG797" s="125"/>
      <c r="FVH797" s="149"/>
      <c r="FVI797" s="125"/>
      <c r="FVJ797" s="149"/>
      <c r="FVK797" s="125"/>
      <c r="FVL797" s="149"/>
      <c r="FVM797" s="125"/>
      <c r="FVN797" s="149"/>
      <c r="FVO797" s="125"/>
      <c r="FVP797" s="149"/>
      <c r="FVQ797" s="125"/>
      <c r="FVR797" s="149"/>
      <c r="FVS797" s="125"/>
      <c r="FVT797" s="149"/>
      <c r="FVU797" s="125"/>
      <c r="FVV797" s="149"/>
      <c r="FVW797" s="125"/>
      <c r="FVX797" s="149"/>
      <c r="FVY797" s="125"/>
      <c r="FVZ797" s="149"/>
      <c r="FWA797" s="125"/>
      <c r="FWB797" s="149"/>
      <c r="FWC797" s="125"/>
      <c r="FWD797" s="149"/>
      <c r="FWE797" s="125"/>
      <c r="FWF797" s="149"/>
      <c r="FWG797" s="125"/>
      <c r="FWH797" s="149"/>
      <c r="FWI797" s="125"/>
      <c r="FWJ797" s="149"/>
      <c r="FWK797" s="125"/>
      <c r="FWL797" s="149"/>
      <c r="FWM797" s="125"/>
      <c r="FWN797" s="149"/>
      <c r="FWO797" s="125"/>
      <c r="FWP797" s="149"/>
      <c r="FWQ797" s="125"/>
      <c r="FWR797" s="149"/>
      <c r="FWS797" s="125"/>
      <c r="FWT797" s="149"/>
      <c r="FWU797" s="125"/>
      <c r="FWV797" s="149"/>
      <c r="FWW797" s="125"/>
      <c r="FWX797" s="149"/>
      <c r="FWY797" s="125"/>
      <c r="FWZ797" s="149"/>
      <c r="FXA797" s="125"/>
      <c r="FXB797" s="149"/>
      <c r="FXC797" s="125"/>
      <c r="FXD797" s="149"/>
      <c r="FXE797" s="125"/>
      <c r="FXF797" s="149"/>
      <c r="FXG797" s="125"/>
      <c r="FXH797" s="149"/>
      <c r="FXI797" s="125"/>
      <c r="FXJ797" s="149"/>
      <c r="FXK797" s="125"/>
      <c r="FXL797" s="149"/>
      <c r="FXM797" s="125"/>
      <c r="FXN797" s="149"/>
      <c r="FXO797" s="125"/>
      <c r="FXP797" s="149"/>
      <c r="FXQ797" s="125"/>
      <c r="FXR797" s="149"/>
      <c r="FXS797" s="125"/>
      <c r="FXT797" s="149"/>
      <c r="FXU797" s="125"/>
      <c r="FXV797" s="149"/>
      <c r="FXW797" s="125"/>
      <c r="FXX797" s="149"/>
      <c r="FXY797" s="125"/>
      <c r="FXZ797" s="149"/>
      <c r="FYA797" s="125"/>
      <c r="FYB797" s="149"/>
      <c r="FYC797" s="125"/>
      <c r="FYD797" s="149"/>
      <c r="FYE797" s="125"/>
      <c r="FYF797" s="149"/>
      <c r="FYG797" s="125"/>
      <c r="FYH797" s="149"/>
      <c r="FYI797" s="125"/>
      <c r="FYJ797" s="149"/>
      <c r="FYK797" s="125"/>
      <c r="FYL797" s="149"/>
      <c r="FYM797" s="125"/>
      <c r="FYN797" s="149"/>
      <c r="FYO797" s="125"/>
      <c r="FYP797" s="149"/>
      <c r="FYQ797" s="125"/>
      <c r="FYR797" s="149"/>
      <c r="FYS797" s="125"/>
      <c r="FYT797" s="149"/>
      <c r="FYU797" s="125"/>
      <c r="FYV797" s="149"/>
      <c r="FYW797" s="125"/>
      <c r="FYX797" s="149"/>
      <c r="FYY797" s="125"/>
      <c r="FYZ797" s="149"/>
      <c r="FZA797" s="125"/>
      <c r="FZB797" s="149"/>
      <c r="FZC797" s="125"/>
      <c r="FZD797" s="149"/>
      <c r="FZE797" s="125"/>
      <c r="FZF797" s="149"/>
      <c r="FZG797" s="125"/>
      <c r="FZH797" s="149"/>
      <c r="FZI797" s="125"/>
      <c r="FZJ797" s="149"/>
      <c r="FZK797" s="125"/>
      <c r="FZL797" s="149"/>
      <c r="FZM797" s="125"/>
      <c r="FZN797" s="149"/>
      <c r="FZO797" s="125"/>
      <c r="FZP797" s="149"/>
      <c r="FZQ797" s="125"/>
      <c r="FZR797" s="149"/>
      <c r="FZS797" s="125"/>
      <c r="FZT797" s="149"/>
      <c r="FZU797" s="125"/>
      <c r="FZV797" s="149"/>
      <c r="FZW797" s="125"/>
      <c r="FZX797" s="149"/>
      <c r="FZY797" s="125"/>
      <c r="FZZ797" s="149"/>
      <c r="GAA797" s="125"/>
      <c r="GAB797" s="149"/>
      <c r="GAC797" s="125"/>
      <c r="GAD797" s="149"/>
      <c r="GAE797" s="125"/>
      <c r="GAF797" s="149"/>
      <c r="GAG797" s="125"/>
      <c r="GAH797" s="149"/>
      <c r="GAI797" s="125"/>
      <c r="GAJ797" s="149"/>
      <c r="GAK797" s="125"/>
      <c r="GAL797" s="149"/>
      <c r="GAM797" s="125"/>
      <c r="GAN797" s="149"/>
      <c r="GAO797" s="125"/>
      <c r="GAP797" s="149"/>
      <c r="GAQ797" s="125"/>
      <c r="GAR797" s="149"/>
      <c r="GAS797" s="125"/>
      <c r="GAT797" s="149"/>
      <c r="GAU797" s="125"/>
      <c r="GAV797" s="149"/>
      <c r="GAW797" s="125"/>
      <c r="GAX797" s="149"/>
      <c r="GAY797" s="125"/>
      <c r="GAZ797" s="149"/>
      <c r="GBA797" s="125"/>
      <c r="GBB797" s="149"/>
      <c r="GBC797" s="125"/>
      <c r="GBD797" s="149"/>
      <c r="GBE797" s="125"/>
      <c r="GBF797" s="149"/>
      <c r="GBG797" s="125"/>
      <c r="GBH797" s="149"/>
      <c r="GBI797" s="125"/>
      <c r="GBJ797" s="149"/>
      <c r="GBK797" s="125"/>
      <c r="GBL797" s="149"/>
      <c r="GBM797" s="125"/>
      <c r="GBN797" s="149"/>
      <c r="GBO797" s="125"/>
      <c r="GBP797" s="149"/>
      <c r="GBQ797" s="125"/>
      <c r="GBR797" s="149"/>
      <c r="GBS797" s="125"/>
      <c r="GBT797" s="149"/>
      <c r="GBU797" s="125"/>
      <c r="GBV797" s="149"/>
      <c r="GBW797" s="125"/>
      <c r="GBX797" s="149"/>
      <c r="GBY797" s="125"/>
      <c r="GBZ797" s="149"/>
      <c r="GCA797" s="125"/>
      <c r="GCB797" s="149"/>
      <c r="GCC797" s="125"/>
      <c r="GCD797" s="149"/>
      <c r="GCE797" s="125"/>
      <c r="GCF797" s="149"/>
      <c r="GCG797" s="125"/>
      <c r="GCH797" s="149"/>
      <c r="GCI797" s="125"/>
      <c r="GCJ797" s="149"/>
      <c r="GCK797" s="125"/>
      <c r="GCL797" s="149"/>
      <c r="GCM797" s="125"/>
      <c r="GCN797" s="149"/>
      <c r="GCO797" s="125"/>
      <c r="GCP797" s="149"/>
      <c r="GCQ797" s="125"/>
      <c r="GCR797" s="149"/>
      <c r="GCS797" s="125"/>
      <c r="GCT797" s="149"/>
      <c r="GCU797" s="125"/>
      <c r="GCV797" s="149"/>
      <c r="GCW797" s="125"/>
      <c r="GCX797" s="149"/>
      <c r="GCY797" s="125"/>
      <c r="GCZ797" s="149"/>
      <c r="GDA797" s="125"/>
      <c r="GDB797" s="149"/>
      <c r="GDC797" s="125"/>
      <c r="GDD797" s="149"/>
      <c r="GDE797" s="125"/>
      <c r="GDF797" s="149"/>
      <c r="GDG797" s="125"/>
      <c r="GDH797" s="149"/>
      <c r="GDI797" s="125"/>
      <c r="GDJ797" s="149"/>
      <c r="GDK797" s="125"/>
      <c r="GDL797" s="149"/>
      <c r="GDM797" s="125"/>
      <c r="GDN797" s="149"/>
      <c r="GDO797" s="125"/>
      <c r="GDP797" s="149"/>
      <c r="GDQ797" s="125"/>
      <c r="GDR797" s="149"/>
      <c r="GDS797" s="125"/>
      <c r="GDT797" s="149"/>
      <c r="GDU797" s="125"/>
      <c r="GDV797" s="149"/>
      <c r="GDW797" s="125"/>
      <c r="GDX797" s="149"/>
      <c r="GDY797" s="125"/>
      <c r="GDZ797" s="149"/>
      <c r="GEA797" s="125"/>
      <c r="GEB797" s="149"/>
      <c r="GEC797" s="125"/>
      <c r="GED797" s="149"/>
      <c r="GEE797" s="125"/>
      <c r="GEF797" s="149"/>
      <c r="GEG797" s="125"/>
      <c r="GEH797" s="149"/>
      <c r="GEI797" s="125"/>
      <c r="GEJ797" s="149"/>
      <c r="GEK797" s="125"/>
      <c r="GEL797" s="149"/>
      <c r="GEM797" s="125"/>
      <c r="GEN797" s="149"/>
      <c r="GEO797" s="125"/>
      <c r="GEP797" s="149"/>
      <c r="GEQ797" s="125"/>
      <c r="GER797" s="149"/>
      <c r="GES797" s="125"/>
      <c r="GET797" s="149"/>
      <c r="GEU797" s="125"/>
      <c r="GEV797" s="149"/>
      <c r="GEW797" s="125"/>
      <c r="GEX797" s="149"/>
      <c r="GEY797" s="125"/>
      <c r="GEZ797" s="149"/>
      <c r="GFA797" s="125"/>
      <c r="GFB797" s="149"/>
      <c r="GFC797" s="125"/>
      <c r="GFD797" s="149"/>
      <c r="GFE797" s="125"/>
      <c r="GFF797" s="149"/>
      <c r="GFG797" s="125"/>
      <c r="GFH797" s="149"/>
      <c r="GFI797" s="125"/>
      <c r="GFJ797" s="149"/>
      <c r="GFK797" s="125"/>
      <c r="GFL797" s="149"/>
      <c r="GFM797" s="125"/>
      <c r="GFN797" s="149"/>
      <c r="GFO797" s="125"/>
      <c r="GFP797" s="149"/>
      <c r="GFQ797" s="125"/>
      <c r="GFR797" s="149"/>
      <c r="GFS797" s="125"/>
      <c r="GFT797" s="149"/>
      <c r="GFU797" s="125"/>
      <c r="GFV797" s="149"/>
      <c r="GFW797" s="125"/>
      <c r="GFX797" s="149"/>
      <c r="GFY797" s="125"/>
      <c r="GFZ797" s="149"/>
      <c r="GGA797" s="125"/>
      <c r="GGB797" s="149"/>
      <c r="GGC797" s="125"/>
      <c r="GGD797" s="149"/>
      <c r="GGE797" s="125"/>
      <c r="GGF797" s="149"/>
      <c r="GGG797" s="125"/>
      <c r="GGH797" s="149"/>
      <c r="GGI797" s="125"/>
      <c r="GGJ797" s="149"/>
      <c r="GGK797" s="125"/>
      <c r="GGL797" s="149"/>
      <c r="GGM797" s="125"/>
      <c r="GGN797" s="149"/>
      <c r="GGO797" s="125"/>
      <c r="GGP797" s="149"/>
      <c r="GGQ797" s="125"/>
      <c r="GGR797" s="149"/>
      <c r="GGS797" s="125"/>
      <c r="GGT797" s="149"/>
      <c r="GGU797" s="125"/>
      <c r="GGV797" s="149"/>
      <c r="GGW797" s="125"/>
      <c r="GGX797" s="149"/>
      <c r="GGY797" s="125"/>
      <c r="GGZ797" s="149"/>
      <c r="GHA797" s="125"/>
      <c r="GHB797" s="149"/>
      <c r="GHC797" s="125"/>
      <c r="GHD797" s="149"/>
      <c r="GHE797" s="125"/>
      <c r="GHF797" s="149"/>
      <c r="GHG797" s="125"/>
      <c r="GHH797" s="149"/>
      <c r="GHI797" s="125"/>
      <c r="GHJ797" s="149"/>
      <c r="GHK797" s="125"/>
      <c r="GHL797" s="149"/>
      <c r="GHM797" s="125"/>
      <c r="GHN797" s="149"/>
      <c r="GHO797" s="125"/>
      <c r="GHP797" s="149"/>
      <c r="GHQ797" s="125"/>
      <c r="GHR797" s="149"/>
      <c r="GHS797" s="125"/>
      <c r="GHT797" s="149"/>
      <c r="GHU797" s="125"/>
      <c r="GHV797" s="149"/>
      <c r="GHW797" s="125"/>
      <c r="GHX797" s="149"/>
      <c r="GHY797" s="125"/>
      <c r="GHZ797" s="149"/>
      <c r="GIA797" s="125"/>
      <c r="GIB797" s="149"/>
      <c r="GIC797" s="125"/>
      <c r="GID797" s="149"/>
      <c r="GIE797" s="125"/>
      <c r="GIF797" s="149"/>
      <c r="GIG797" s="125"/>
      <c r="GIH797" s="149"/>
      <c r="GII797" s="125"/>
      <c r="GIJ797" s="149"/>
      <c r="GIK797" s="125"/>
      <c r="GIL797" s="149"/>
      <c r="GIM797" s="125"/>
      <c r="GIN797" s="149"/>
      <c r="GIO797" s="125"/>
      <c r="GIP797" s="149"/>
      <c r="GIQ797" s="125"/>
      <c r="GIR797" s="149"/>
      <c r="GIS797" s="125"/>
      <c r="GIT797" s="149"/>
      <c r="GIU797" s="125"/>
      <c r="GIV797" s="149"/>
      <c r="GIW797" s="125"/>
      <c r="GIX797" s="149"/>
      <c r="GIY797" s="125"/>
      <c r="GIZ797" s="149"/>
      <c r="GJA797" s="125"/>
      <c r="GJB797" s="149"/>
      <c r="GJC797" s="125"/>
      <c r="GJD797" s="149"/>
      <c r="GJE797" s="125"/>
      <c r="GJF797" s="149"/>
      <c r="GJG797" s="125"/>
      <c r="GJH797" s="149"/>
      <c r="GJI797" s="125"/>
      <c r="GJJ797" s="149"/>
      <c r="GJK797" s="125"/>
      <c r="GJL797" s="149"/>
      <c r="GJM797" s="125"/>
      <c r="GJN797" s="149"/>
      <c r="GJO797" s="125"/>
      <c r="GJP797" s="149"/>
      <c r="GJQ797" s="125"/>
      <c r="GJR797" s="149"/>
      <c r="GJS797" s="125"/>
      <c r="GJT797" s="149"/>
      <c r="GJU797" s="125"/>
      <c r="GJV797" s="149"/>
      <c r="GJW797" s="125"/>
      <c r="GJX797" s="149"/>
      <c r="GJY797" s="125"/>
      <c r="GJZ797" s="149"/>
      <c r="GKA797" s="125"/>
      <c r="GKB797" s="149"/>
      <c r="GKC797" s="125"/>
      <c r="GKD797" s="149"/>
      <c r="GKE797" s="125"/>
      <c r="GKF797" s="149"/>
      <c r="GKG797" s="125"/>
      <c r="GKH797" s="149"/>
      <c r="GKI797" s="125"/>
      <c r="GKJ797" s="149"/>
      <c r="GKK797" s="125"/>
      <c r="GKL797" s="149"/>
      <c r="GKM797" s="125"/>
      <c r="GKN797" s="149"/>
      <c r="GKO797" s="125"/>
      <c r="GKP797" s="149"/>
      <c r="GKQ797" s="125"/>
      <c r="GKR797" s="149"/>
      <c r="GKS797" s="125"/>
      <c r="GKT797" s="149"/>
      <c r="GKU797" s="125"/>
      <c r="GKV797" s="149"/>
      <c r="GKW797" s="125"/>
      <c r="GKX797" s="149"/>
      <c r="GKY797" s="125"/>
      <c r="GKZ797" s="149"/>
      <c r="GLA797" s="125"/>
      <c r="GLB797" s="149"/>
      <c r="GLC797" s="125"/>
      <c r="GLD797" s="149"/>
      <c r="GLE797" s="125"/>
      <c r="GLF797" s="149"/>
      <c r="GLG797" s="125"/>
      <c r="GLH797" s="149"/>
      <c r="GLI797" s="125"/>
      <c r="GLJ797" s="149"/>
      <c r="GLK797" s="125"/>
      <c r="GLL797" s="149"/>
      <c r="GLM797" s="125"/>
      <c r="GLN797" s="149"/>
      <c r="GLO797" s="125"/>
      <c r="GLP797" s="149"/>
      <c r="GLQ797" s="125"/>
      <c r="GLR797" s="149"/>
      <c r="GLS797" s="125"/>
      <c r="GLT797" s="149"/>
      <c r="GLU797" s="125"/>
      <c r="GLV797" s="149"/>
      <c r="GLW797" s="125"/>
      <c r="GLX797" s="149"/>
      <c r="GLY797" s="125"/>
      <c r="GLZ797" s="149"/>
      <c r="GMA797" s="125"/>
      <c r="GMB797" s="149"/>
      <c r="GMC797" s="125"/>
      <c r="GMD797" s="149"/>
      <c r="GME797" s="125"/>
      <c r="GMF797" s="149"/>
      <c r="GMG797" s="125"/>
      <c r="GMH797" s="149"/>
      <c r="GMI797" s="125"/>
      <c r="GMJ797" s="149"/>
      <c r="GMK797" s="125"/>
      <c r="GML797" s="149"/>
      <c r="GMM797" s="125"/>
      <c r="GMN797" s="149"/>
      <c r="GMO797" s="125"/>
      <c r="GMP797" s="149"/>
      <c r="GMQ797" s="125"/>
      <c r="GMR797" s="149"/>
      <c r="GMS797" s="125"/>
      <c r="GMT797" s="149"/>
      <c r="GMU797" s="125"/>
      <c r="GMV797" s="149"/>
      <c r="GMW797" s="125"/>
      <c r="GMX797" s="149"/>
      <c r="GMY797" s="125"/>
      <c r="GMZ797" s="149"/>
      <c r="GNA797" s="125"/>
      <c r="GNB797" s="149"/>
      <c r="GNC797" s="125"/>
      <c r="GND797" s="149"/>
      <c r="GNE797" s="125"/>
      <c r="GNF797" s="149"/>
      <c r="GNG797" s="125"/>
      <c r="GNH797" s="149"/>
      <c r="GNI797" s="125"/>
      <c r="GNJ797" s="149"/>
      <c r="GNK797" s="125"/>
      <c r="GNL797" s="149"/>
      <c r="GNM797" s="125"/>
      <c r="GNN797" s="149"/>
      <c r="GNO797" s="125"/>
      <c r="GNP797" s="149"/>
      <c r="GNQ797" s="125"/>
      <c r="GNR797" s="149"/>
      <c r="GNS797" s="125"/>
      <c r="GNT797" s="149"/>
      <c r="GNU797" s="125"/>
      <c r="GNV797" s="149"/>
      <c r="GNW797" s="125"/>
      <c r="GNX797" s="149"/>
      <c r="GNY797" s="125"/>
      <c r="GNZ797" s="149"/>
      <c r="GOA797" s="125"/>
      <c r="GOB797" s="149"/>
      <c r="GOC797" s="125"/>
      <c r="GOD797" s="149"/>
      <c r="GOE797" s="125"/>
      <c r="GOF797" s="149"/>
      <c r="GOG797" s="125"/>
      <c r="GOH797" s="149"/>
      <c r="GOI797" s="125"/>
      <c r="GOJ797" s="149"/>
      <c r="GOK797" s="125"/>
      <c r="GOL797" s="149"/>
      <c r="GOM797" s="125"/>
      <c r="GON797" s="149"/>
      <c r="GOO797" s="125"/>
      <c r="GOP797" s="149"/>
      <c r="GOQ797" s="125"/>
      <c r="GOR797" s="149"/>
      <c r="GOS797" s="125"/>
      <c r="GOT797" s="149"/>
      <c r="GOU797" s="125"/>
      <c r="GOV797" s="149"/>
      <c r="GOW797" s="125"/>
      <c r="GOX797" s="149"/>
      <c r="GOY797" s="125"/>
      <c r="GOZ797" s="149"/>
      <c r="GPA797" s="125"/>
      <c r="GPB797" s="149"/>
      <c r="GPC797" s="125"/>
      <c r="GPD797" s="149"/>
      <c r="GPE797" s="125"/>
      <c r="GPF797" s="149"/>
      <c r="GPG797" s="125"/>
      <c r="GPH797" s="149"/>
      <c r="GPI797" s="125"/>
      <c r="GPJ797" s="149"/>
      <c r="GPK797" s="125"/>
      <c r="GPL797" s="149"/>
      <c r="GPM797" s="125"/>
      <c r="GPN797" s="149"/>
      <c r="GPO797" s="125"/>
      <c r="GPP797" s="149"/>
      <c r="GPQ797" s="125"/>
      <c r="GPR797" s="149"/>
      <c r="GPS797" s="125"/>
      <c r="GPT797" s="149"/>
      <c r="GPU797" s="125"/>
      <c r="GPV797" s="149"/>
      <c r="GPW797" s="125"/>
      <c r="GPX797" s="149"/>
      <c r="GPY797" s="125"/>
      <c r="GPZ797" s="149"/>
      <c r="GQA797" s="125"/>
      <c r="GQB797" s="149"/>
      <c r="GQC797" s="125"/>
      <c r="GQD797" s="149"/>
      <c r="GQE797" s="125"/>
      <c r="GQF797" s="149"/>
      <c r="GQG797" s="125"/>
      <c r="GQH797" s="149"/>
      <c r="GQI797" s="125"/>
      <c r="GQJ797" s="149"/>
      <c r="GQK797" s="125"/>
      <c r="GQL797" s="149"/>
      <c r="GQM797" s="125"/>
      <c r="GQN797" s="149"/>
      <c r="GQO797" s="125"/>
      <c r="GQP797" s="149"/>
      <c r="GQQ797" s="125"/>
      <c r="GQR797" s="149"/>
      <c r="GQS797" s="125"/>
      <c r="GQT797" s="149"/>
      <c r="GQU797" s="125"/>
      <c r="GQV797" s="149"/>
      <c r="GQW797" s="125"/>
      <c r="GQX797" s="149"/>
      <c r="GQY797" s="125"/>
      <c r="GQZ797" s="149"/>
      <c r="GRA797" s="125"/>
      <c r="GRB797" s="149"/>
      <c r="GRC797" s="125"/>
      <c r="GRD797" s="149"/>
      <c r="GRE797" s="125"/>
      <c r="GRF797" s="149"/>
      <c r="GRG797" s="125"/>
      <c r="GRH797" s="149"/>
      <c r="GRI797" s="125"/>
      <c r="GRJ797" s="149"/>
      <c r="GRK797" s="125"/>
      <c r="GRL797" s="149"/>
      <c r="GRM797" s="125"/>
      <c r="GRN797" s="149"/>
      <c r="GRO797" s="125"/>
      <c r="GRP797" s="149"/>
      <c r="GRQ797" s="125"/>
      <c r="GRR797" s="149"/>
      <c r="GRS797" s="125"/>
      <c r="GRT797" s="149"/>
      <c r="GRU797" s="125"/>
      <c r="GRV797" s="149"/>
      <c r="GRW797" s="125"/>
      <c r="GRX797" s="149"/>
      <c r="GRY797" s="125"/>
      <c r="GRZ797" s="149"/>
      <c r="GSA797" s="125"/>
      <c r="GSB797" s="149"/>
      <c r="GSC797" s="125"/>
      <c r="GSD797" s="149"/>
      <c r="GSE797" s="125"/>
      <c r="GSF797" s="149"/>
      <c r="GSG797" s="125"/>
      <c r="GSH797" s="149"/>
      <c r="GSI797" s="125"/>
      <c r="GSJ797" s="149"/>
      <c r="GSK797" s="125"/>
      <c r="GSL797" s="149"/>
      <c r="GSM797" s="125"/>
      <c r="GSN797" s="149"/>
      <c r="GSO797" s="125"/>
      <c r="GSP797" s="149"/>
      <c r="GSQ797" s="125"/>
      <c r="GSR797" s="149"/>
      <c r="GSS797" s="125"/>
      <c r="GST797" s="149"/>
      <c r="GSU797" s="125"/>
      <c r="GSV797" s="149"/>
      <c r="GSW797" s="125"/>
      <c r="GSX797" s="149"/>
      <c r="GSY797" s="125"/>
      <c r="GSZ797" s="149"/>
      <c r="GTA797" s="125"/>
      <c r="GTB797" s="149"/>
      <c r="GTC797" s="125"/>
      <c r="GTD797" s="149"/>
      <c r="GTE797" s="125"/>
      <c r="GTF797" s="149"/>
      <c r="GTG797" s="125"/>
      <c r="GTH797" s="149"/>
      <c r="GTI797" s="125"/>
      <c r="GTJ797" s="149"/>
      <c r="GTK797" s="125"/>
      <c r="GTL797" s="149"/>
      <c r="GTM797" s="125"/>
      <c r="GTN797" s="149"/>
      <c r="GTO797" s="125"/>
      <c r="GTP797" s="149"/>
      <c r="GTQ797" s="125"/>
      <c r="GTR797" s="149"/>
      <c r="GTS797" s="125"/>
      <c r="GTT797" s="149"/>
      <c r="GTU797" s="125"/>
      <c r="GTV797" s="149"/>
      <c r="GTW797" s="125"/>
      <c r="GTX797" s="149"/>
      <c r="GTY797" s="125"/>
      <c r="GTZ797" s="149"/>
      <c r="GUA797" s="125"/>
      <c r="GUB797" s="149"/>
      <c r="GUC797" s="125"/>
      <c r="GUD797" s="149"/>
      <c r="GUE797" s="125"/>
      <c r="GUF797" s="149"/>
      <c r="GUG797" s="125"/>
      <c r="GUH797" s="149"/>
      <c r="GUI797" s="125"/>
      <c r="GUJ797" s="149"/>
      <c r="GUK797" s="125"/>
      <c r="GUL797" s="149"/>
      <c r="GUM797" s="125"/>
      <c r="GUN797" s="149"/>
      <c r="GUO797" s="125"/>
      <c r="GUP797" s="149"/>
      <c r="GUQ797" s="125"/>
      <c r="GUR797" s="149"/>
      <c r="GUS797" s="125"/>
      <c r="GUT797" s="149"/>
      <c r="GUU797" s="125"/>
      <c r="GUV797" s="149"/>
      <c r="GUW797" s="125"/>
      <c r="GUX797" s="149"/>
      <c r="GUY797" s="125"/>
      <c r="GUZ797" s="149"/>
      <c r="GVA797" s="125"/>
      <c r="GVB797" s="149"/>
      <c r="GVC797" s="125"/>
      <c r="GVD797" s="149"/>
      <c r="GVE797" s="125"/>
      <c r="GVF797" s="149"/>
      <c r="GVG797" s="125"/>
      <c r="GVH797" s="149"/>
      <c r="GVI797" s="125"/>
      <c r="GVJ797" s="149"/>
      <c r="GVK797" s="125"/>
      <c r="GVL797" s="149"/>
      <c r="GVM797" s="125"/>
      <c r="GVN797" s="149"/>
      <c r="GVO797" s="125"/>
      <c r="GVP797" s="149"/>
      <c r="GVQ797" s="125"/>
      <c r="GVR797" s="149"/>
      <c r="GVS797" s="125"/>
      <c r="GVT797" s="149"/>
      <c r="GVU797" s="125"/>
      <c r="GVV797" s="149"/>
      <c r="GVW797" s="125"/>
      <c r="GVX797" s="149"/>
      <c r="GVY797" s="125"/>
      <c r="GVZ797" s="149"/>
      <c r="GWA797" s="125"/>
      <c r="GWB797" s="149"/>
      <c r="GWC797" s="125"/>
      <c r="GWD797" s="149"/>
      <c r="GWE797" s="125"/>
      <c r="GWF797" s="149"/>
      <c r="GWG797" s="125"/>
      <c r="GWH797" s="149"/>
      <c r="GWI797" s="125"/>
      <c r="GWJ797" s="149"/>
      <c r="GWK797" s="125"/>
      <c r="GWL797" s="149"/>
      <c r="GWM797" s="125"/>
      <c r="GWN797" s="149"/>
      <c r="GWO797" s="125"/>
      <c r="GWP797" s="149"/>
      <c r="GWQ797" s="125"/>
      <c r="GWR797" s="149"/>
      <c r="GWS797" s="125"/>
      <c r="GWT797" s="149"/>
      <c r="GWU797" s="125"/>
      <c r="GWV797" s="149"/>
      <c r="GWW797" s="125"/>
      <c r="GWX797" s="149"/>
      <c r="GWY797" s="125"/>
      <c r="GWZ797" s="149"/>
      <c r="GXA797" s="125"/>
      <c r="GXB797" s="149"/>
      <c r="GXC797" s="125"/>
      <c r="GXD797" s="149"/>
      <c r="GXE797" s="125"/>
      <c r="GXF797" s="149"/>
      <c r="GXG797" s="125"/>
      <c r="GXH797" s="149"/>
      <c r="GXI797" s="125"/>
      <c r="GXJ797" s="149"/>
      <c r="GXK797" s="125"/>
      <c r="GXL797" s="149"/>
      <c r="GXM797" s="125"/>
      <c r="GXN797" s="149"/>
      <c r="GXO797" s="125"/>
      <c r="GXP797" s="149"/>
      <c r="GXQ797" s="125"/>
      <c r="GXR797" s="149"/>
      <c r="GXS797" s="125"/>
      <c r="GXT797" s="149"/>
      <c r="GXU797" s="125"/>
      <c r="GXV797" s="149"/>
      <c r="GXW797" s="125"/>
      <c r="GXX797" s="149"/>
      <c r="GXY797" s="125"/>
      <c r="GXZ797" s="149"/>
      <c r="GYA797" s="125"/>
      <c r="GYB797" s="149"/>
      <c r="GYC797" s="125"/>
      <c r="GYD797" s="149"/>
      <c r="GYE797" s="125"/>
      <c r="GYF797" s="149"/>
      <c r="GYG797" s="125"/>
      <c r="GYH797" s="149"/>
      <c r="GYI797" s="125"/>
      <c r="GYJ797" s="149"/>
      <c r="GYK797" s="125"/>
      <c r="GYL797" s="149"/>
      <c r="GYM797" s="125"/>
      <c r="GYN797" s="149"/>
      <c r="GYO797" s="125"/>
      <c r="GYP797" s="149"/>
      <c r="GYQ797" s="125"/>
      <c r="GYR797" s="149"/>
      <c r="GYS797" s="125"/>
      <c r="GYT797" s="149"/>
      <c r="GYU797" s="125"/>
      <c r="GYV797" s="149"/>
      <c r="GYW797" s="125"/>
      <c r="GYX797" s="149"/>
      <c r="GYY797" s="125"/>
      <c r="GYZ797" s="149"/>
      <c r="GZA797" s="125"/>
      <c r="GZB797" s="149"/>
      <c r="GZC797" s="125"/>
      <c r="GZD797" s="149"/>
      <c r="GZE797" s="125"/>
      <c r="GZF797" s="149"/>
      <c r="GZG797" s="125"/>
      <c r="GZH797" s="149"/>
      <c r="GZI797" s="125"/>
      <c r="GZJ797" s="149"/>
      <c r="GZK797" s="125"/>
      <c r="GZL797" s="149"/>
      <c r="GZM797" s="125"/>
      <c r="GZN797" s="149"/>
      <c r="GZO797" s="125"/>
      <c r="GZP797" s="149"/>
      <c r="GZQ797" s="125"/>
      <c r="GZR797" s="149"/>
      <c r="GZS797" s="125"/>
      <c r="GZT797" s="149"/>
      <c r="GZU797" s="125"/>
      <c r="GZV797" s="149"/>
      <c r="GZW797" s="125"/>
      <c r="GZX797" s="149"/>
      <c r="GZY797" s="125"/>
      <c r="GZZ797" s="149"/>
      <c r="HAA797" s="125"/>
      <c r="HAB797" s="149"/>
      <c r="HAC797" s="125"/>
      <c r="HAD797" s="149"/>
      <c r="HAE797" s="125"/>
      <c r="HAF797" s="149"/>
      <c r="HAG797" s="125"/>
      <c r="HAH797" s="149"/>
      <c r="HAI797" s="125"/>
      <c r="HAJ797" s="149"/>
      <c r="HAK797" s="125"/>
      <c r="HAL797" s="149"/>
      <c r="HAM797" s="125"/>
      <c r="HAN797" s="149"/>
      <c r="HAO797" s="125"/>
      <c r="HAP797" s="149"/>
      <c r="HAQ797" s="125"/>
      <c r="HAR797" s="149"/>
      <c r="HAS797" s="125"/>
      <c r="HAT797" s="149"/>
      <c r="HAU797" s="125"/>
      <c r="HAV797" s="149"/>
      <c r="HAW797" s="125"/>
      <c r="HAX797" s="149"/>
      <c r="HAY797" s="125"/>
      <c r="HAZ797" s="149"/>
      <c r="HBA797" s="125"/>
      <c r="HBB797" s="149"/>
      <c r="HBC797" s="125"/>
      <c r="HBD797" s="149"/>
      <c r="HBE797" s="125"/>
      <c r="HBF797" s="149"/>
      <c r="HBG797" s="125"/>
      <c r="HBH797" s="149"/>
      <c r="HBI797" s="125"/>
      <c r="HBJ797" s="149"/>
      <c r="HBK797" s="125"/>
      <c r="HBL797" s="149"/>
      <c r="HBM797" s="125"/>
      <c r="HBN797" s="149"/>
      <c r="HBO797" s="125"/>
      <c r="HBP797" s="149"/>
      <c r="HBQ797" s="125"/>
      <c r="HBR797" s="149"/>
      <c r="HBS797" s="125"/>
      <c r="HBT797" s="149"/>
      <c r="HBU797" s="125"/>
      <c r="HBV797" s="149"/>
      <c r="HBW797" s="125"/>
      <c r="HBX797" s="149"/>
      <c r="HBY797" s="125"/>
      <c r="HBZ797" s="149"/>
      <c r="HCA797" s="125"/>
      <c r="HCB797" s="149"/>
      <c r="HCC797" s="125"/>
      <c r="HCD797" s="149"/>
      <c r="HCE797" s="125"/>
      <c r="HCF797" s="149"/>
      <c r="HCG797" s="125"/>
      <c r="HCH797" s="149"/>
      <c r="HCI797" s="125"/>
      <c r="HCJ797" s="149"/>
      <c r="HCK797" s="125"/>
      <c r="HCL797" s="149"/>
      <c r="HCM797" s="125"/>
      <c r="HCN797" s="149"/>
      <c r="HCO797" s="125"/>
      <c r="HCP797" s="149"/>
      <c r="HCQ797" s="125"/>
      <c r="HCR797" s="149"/>
      <c r="HCS797" s="125"/>
      <c r="HCT797" s="149"/>
      <c r="HCU797" s="125"/>
      <c r="HCV797" s="149"/>
      <c r="HCW797" s="125"/>
      <c r="HCX797" s="149"/>
      <c r="HCY797" s="125"/>
      <c r="HCZ797" s="149"/>
      <c r="HDA797" s="125"/>
      <c r="HDB797" s="149"/>
      <c r="HDC797" s="125"/>
      <c r="HDD797" s="149"/>
      <c r="HDE797" s="125"/>
      <c r="HDF797" s="149"/>
      <c r="HDG797" s="125"/>
      <c r="HDH797" s="149"/>
      <c r="HDI797" s="125"/>
      <c r="HDJ797" s="149"/>
      <c r="HDK797" s="125"/>
      <c r="HDL797" s="149"/>
      <c r="HDM797" s="125"/>
      <c r="HDN797" s="149"/>
      <c r="HDO797" s="125"/>
      <c r="HDP797" s="149"/>
      <c r="HDQ797" s="125"/>
      <c r="HDR797" s="149"/>
      <c r="HDS797" s="125"/>
      <c r="HDT797" s="149"/>
      <c r="HDU797" s="125"/>
      <c r="HDV797" s="149"/>
      <c r="HDW797" s="125"/>
      <c r="HDX797" s="149"/>
      <c r="HDY797" s="125"/>
      <c r="HDZ797" s="149"/>
      <c r="HEA797" s="125"/>
      <c r="HEB797" s="149"/>
      <c r="HEC797" s="125"/>
      <c r="HED797" s="149"/>
      <c r="HEE797" s="125"/>
      <c r="HEF797" s="149"/>
      <c r="HEG797" s="125"/>
      <c r="HEH797" s="149"/>
      <c r="HEI797" s="125"/>
      <c r="HEJ797" s="149"/>
      <c r="HEK797" s="125"/>
      <c r="HEL797" s="149"/>
      <c r="HEM797" s="125"/>
      <c r="HEN797" s="149"/>
      <c r="HEO797" s="125"/>
      <c r="HEP797" s="149"/>
      <c r="HEQ797" s="125"/>
      <c r="HER797" s="149"/>
      <c r="HES797" s="125"/>
      <c r="HET797" s="149"/>
      <c r="HEU797" s="125"/>
      <c r="HEV797" s="149"/>
      <c r="HEW797" s="125"/>
      <c r="HEX797" s="149"/>
      <c r="HEY797" s="125"/>
      <c r="HEZ797" s="149"/>
      <c r="HFA797" s="125"/>
      <c r="HFB797" s="149"/>
      <c r="HFC797" s="125"/>
      <c r="HFD797" s="149"/>
      <c r="HFE797" s="125"/>
      <c r="HFF797" s="149"/>
      <c r="HFG797" s="125"/>
      <c r="HFH797" s="149"/>
      <c r="HFI797" s="125"/>
      <c r="HFJ797" s="149"/>
      <c r="HFK797" s="125"/>
      <c r="HFL797" s="149"/>
      <c r="HFM797" s="125"/>
      <c r="HFN797" s="149"/>
      <c r="HFO797" s="125"/>
      <c r="HFP797" s="149"/>
      <c r="HFQ797" s="125"/>
      <c r="HFR797" s="149"/>
      <c r="HFS797" s="125"/>
      <c r="HFT797" s="149"/>
      <c r="HFU797" s="125"/>
      <c r="HFV797" s="149"/>
      <c r="HFW797" s="125"/>
      <c r="HFX797" s="149"/>
      <c r="HFY797" s="125"/>
      <c r="HFZ797" s="149"/>
      <c r="HGA797" s="125"/>
      <c r="HGB797" s="149"/>
      <c r="HGC797" s="125"/>
      <c r="HGD797" s="149"/>
      <c r="HGE797" s="125"/>
      <c r="HGF797" s="149"/>
      <c r="HGG797" s="125"/>
      <c r="HGH797" s="149"/>
      <c r="HGI797" s="125"/>
      <c r="HGJ797" s="149"/>
      <c r="HGK797" s="125"/>
      <c r="HGL797" s="149"/>
      <c r="HGM797" s="125"/>
      <c r="HGN797" s="149"/>
      <c r="HGO797" s="125"/>
      <c r="HGP797" s="149"/>
      <c r="HGQ797" s="125"/>
      <c r="HGR797" s="149"/>
      <c r="HGS797" s="125"/>
      <c r="HGT797" s="149"/>
      <c r="HGU797" s="125"/>
      <c r="HGV797" s="149"/>
      <c r="HGW797" s="125"/>
      <c r="HGX797" s="149"/>
      <c r="HGY797" s="125"/>
      <c r="HGZ797" s="149"/>
      <c r="HHA797" s="125"/>
      <c r="HHB797" s="149"/>
      <c r="HHC797" s="125"/>
      <c r="HHD797" s="149"/>
      <c r="HHE797" s="125"/>
      <c r="HHF797" s="149"/>
      <c r="HHG797" s="125"/>
      <c r="HHH797" s="149"/>
      <c r="HHI797" s="125"/>
      <c r="HHJ797" s="149"/>
      <c r="HHK797" s="125"/>
      <c r="HHL797" s="149"/>
      <c r="HHM797" s="125"/>
      <c r="HHN797" s="149"/>
      <c r="HHO797" s="125"/>
      <c r="HHP797" s="149"/>
      <c r="HHQ797" s="125"/>
      <c r="HHR797" s="149"/>
      <c r="HHS797" s="125"/>
      <c r="HHT797" s="149"/>
      <c r="HHU797" s="125"/>
      <c r="HHV797" s="149"/>
      <c r="HHW797" s="125"/>
      <c r="HHX797" s="149"/>
      <c r="HHY797" s="125"/>
      <c r="HHZ797" s="149"/>
      <c r="HIA797" s="125"/>
      <c r="HIB797" s="149"/>
      <c r="HIC797" s="125"/>
      <c r="HID797" s="149"/>
      <c r="HIE797" s="125"/>
      <c r="HIF797" s="149"/>
      <c r="HIG797" s="125"/>
      <c r="HIH797" s="149"/>
      <c r="HII797" s="125"/>
      <c r="HIJ797" s="149"/>
      <c r="HIK797" s="125"/>
      <c r="HIL797" s="149"/>
      <c r="HIM797" s="125"/>
      <c r="HIN797" s="149"/>
      <c r="HIO797" s="125"/>
      <c r="HIP797" s="149"/>
      <c r="HIQ797" s="125"/>
      <c r="HIR797" s="149"/>
      <c r="HIS797" s="125"/>
      <c r="HIT797" s="149"/>
      <c r="HIU797" s="125"/>
      <c r="HIV797" s="149"/>
      <c r="HIW797" s="125"/>
      <c r="HIX797" s="149"/>
      <c r="HIY797" s="125"/>
      <c r="HIZ797" s="149"/>
      <c r="HJA797" s="125"/>
      <c r="HJB797" s="149"/>
      <c r="HJC797" s="125"/>
      <c r="HJD797" s="149"/>
      <c r="HJE797" s="125"/>
      <c r="HJF797" s="149"/>
      <c r="HJG797" s="125"/>
      <c r="HJH797" s="149"/>
      <c r="HJI797" s="125"/>
      <c r="HJJ797" s="149"/>
      <c r="HJK797" s="125"/>
      <c r="HJL797" s="149"/>
      <c r="HJM797" s="125"/>
      <c r="HJN797" s="149"/>
      <c r="HJO797" s="125"/>
      <c r="HJP797" s="149"/>
      <c r="HJQ797" s="125"/>
      <c r="HJR797" s="149"/>
      <c r="HJS797" s="125"/>
      <c r="HJT797" s="149"/>
      <c r="HJU797" s="125"/>
      <c r="HJV797" s="149"/>
      <c r="HJW797" s="125"/>
      <c r="HJX797" s="149"/>
      <c r="HJY797" s="125"/>
      <c r="HJZ797" s="149"/>
      <c r="HKA797" s="125"/>
      <c r="HKB797" s="149"/>
      <c r="HKC797" s="125"/>
      <c r="HKD797" s="149"/>
      <c r="HKE797" s="125"/>
      <c r="HKF797" s="149"/>
      <c r="HKG797" s="125"/>
      <c r="HKH797" s="149"/>
      <c r="HKI797" s="125"/>
      <c r="HKJ797" s="149"/>
      <c r="HKK797" s="125"/>
      <c r="HKL797" s="149"/>
      <c r="HKM797" s="125"/>
      <c r="HKN797" s="149"/>
      <c r="HKO797" s="125"/>
      <c r="HKP797" s="149"/>
      <c r="HKQ797" s="125"/>
      <c r="HKR797" s="149"/>
      <c r="HKS797" s="125"/>
      <c r="HKT797" s="149"/>
      <c r="HKU797" s="125"/>
      <c r="HKV797" s="149"/>
      <c r="HKW797" s="125"/>
      <c r="HKX797" s="149"/>
      <c r="HKY797" s="125"/>
      <c r="HKZ797" s="149"/>
      <c r="HLA797" s="125"/>
      <c r="HLB797" s="149"/>
      <c r="HLC797" s="125"/>
      <c r="HLD797" s="149"/>
      <c r="HLE797" s="125"/>
      <c r="HLF797" s="149"/>
      <c r="HLG797" s="125"/>
      <c r="HLH797" s="149"/>
      <c r="HLI797" s="125"/>
      <c r="HLJ797" s="149"/>
      <c r="HLK797" s="125"/>
      <c r="HLL797" s="149"/>
      <c r="HLM797" s="125"/>
      <c r="HLN797" s="149"/>
      <c r="HLO797" s="125"/>
      <c r="HLP797" s="149"/>
      <c r="HLQ797" s="125"/>
      <c r="HLR797" s="149"/>
      <c r="HLS797" s="125"/>
      <c r="HLT797" s="149"/>
      <c r="HLU797" s="125"/>
      <c r="HLV797" s="149"/>
      <c r="HLW797" s="125"/>
      <c r="HLX797" s="149"/>
      <c r="HLY797" s="125"/>
      <c r="HLZ797" s="149"/>
      <c r="HMA797" s="125"/>
      <c r="HMB797" s="149"/>
      <c r="HMC797" s="125"/>
      <c r="HMD797" s="149"/>
      <c r="HME797" s="125"/>
      <c r="HMF797" s="149"/>
      <c r="HMG797" s="125"/>
      <c r="HMH797" s="149"/>
      <c r="HMI797" s="125"/>
      <c r="HMJ797" s="149"/>
      <c r="HMK797" s="125"/>
      <c r="HML797" s="149"/>
      <c r="HMM797" s="125"/>
      <c r="HMN797" s="149"/>
      <c r="HMO797" s="125"/>
      <c r="HMP797" s="149"/>
      <c r="HMQ797" s="125"/>
      <c r="HMR797" s="149"/>
      <c r="HMS797" s="125"/>
      <c r="HMT797" s="149"/>
      <c r="HMU797" s="125"/>
      <c r="HMV797" s="149"/>
      <c r="HMW797" s="125"/>
      <c r="HMX797" s="149"/>
      <c r="HMY797" s="125"/>
      <c r="HMZ797" s="149"/>
      <c r="HNA797" s="125"/>
      <c r="HNB797" s="149"/>
      <c r="HNC797" s="125"/>
      <c r="HND797" s="149"/>
      <c r="HNE797" s="125"/>
      <c r="HNF797" s="149"/>
      <c r="HNG797" s="125"/>
      <c r="HNH797" s="149"/>
      <c r="HNI797" s="125"/>
      <c r="HNJ797" s="149"/>
      <c r="HNK797" s="125"/>
      <c r="HNL797" s="149"/>
      <c r="HNM797" s="125"/>
      <c r="HNN797" s="149"/>
      <c r="HNO797" s="125"/>
      <c r="HNP797" s="149"/>
      <c r="HNQ797" s="125"/>
      <c r="HNR797" s="149"/>
      <c r="HNS797" s="125"/>
      <c r="HNT797" s="149"/>
      <c r="HNU797" s="125"/>
      <c r="HNV797" s="149"/>
      <c r="HNW797" s="125"/>
      <c r="HNX797" s="149"/>
      <c r="HNY797" s="125"/>
      <c r="HNZ797" s="149"/>
      <c r="HOA797" s="125"/>
      <c r="HOB797" s="149"/>
      <c r="HOC797" s="125"/>
      <c r="HOD797" s="149"/>
      <c r="HOE797" s="125"/>
      <c r="HOF797" s="149"/>
      <c r="HOG797" s="125"/>
      <c r="HOH797" s="149"/>
      <c r="HOI797" s="125"/>
      <c r="HOJ797" s="149"/>
      <c r="HOK797" s="125"/>
      <c r="HOL797" s="149"/>
      <c r="HOM797" s="125"/>
      <c r="HON797" s="149"/>
      <c r="HOO797" s="125"/>
      <c r="HOP797" s="149"/>
      <c r="HOQ797" s="125"/>
      <c r="HOR797" s="149"/>
      <c r="HOS797" s="125"/>
      <c r="HOT797" s="149"/>
      <c r="HOU797" s="125"/>
      <c r="HOV797" s="149"/>
      <c r="HOW797" s="125"/>
      <c r="HOX797" s="149"/>
      <c r="HOY797" s="125"/>
      <c r="HOZ797" s="149"/>
      <c r="HPA797" s="125"/>
      <c r="HPB797" s="149"/>
      <c r="HPC797" s="125"/>
      <c r="HPD797" s="149"/>
      <c r="HPE797" s="125"/>
      <c r="HPF797" s="149"/>
      <c r="HPG797" s="125"/>
      <c r="HPH797" s="149"/>
      <c r="HPI797" s="125"/>
      <c r="HPJ797" s="149"/>
      <c r="HPK797" s="125"/>
      <c r="HPL797" s="149"/>
      <c r="HPM797" s="125"/>
      <c r="HPN797" s="149"/>
      <c r="HPO797" s="125"/>
      <c r="HPP797" s="149"/>
      <c r="HPQ797" s="125"/>
      <c r="HPR797" s="149"/>
      <c r="HPS797" s="125"/>
      <c r="HPT797" s="149"/>
      <c r="HPU797" s="125"/>
      <c r="HPV797" s="149"/>
      <c r="HPW797" s="125"/>
      <c r="HPX797" s="149"/>
      <c r="HPY797" s="125"/>
      <c r="HPZ797" s="149"/>
      <c r="HQA797" s="125"/>
      <c r="HQB797" s="149"/>
      <c r="HQC797" s="125"/>
      <c r="HQD797" s="149"/>
      <c r="HQE797" s="125"/>
      <c r="HQF797" s="149"/>
      <c r="HQG797" s="125"/>
      <c r="HQH797" s="149"/>
      <c r="HQI797" s="125"/>
      <c r="HQJ797" s="149"/>
      <c r="HQK797" s="125"/>
      <c r="HQL797" s="149"/>
      <c r="HQM797" s="125"/>
      <c r="HQN797" s="149"/>
      <c r="HQO797" s="125"/>
      <c r="HQP797" s="149"/>
      <c r="HQQ797" s="125"/>
      <c r="HQR797" s="149"/>
      <c r="HQS797" s="125"/>
      <c r="HQT797" s="149"/>
      <c r="HQU797" s="125"/>
      <c r="HQV797" s="149"/>
      <c r="HQW797" s="125"/>
      <c r="HQX797" s="149"/>
      <c r="HQY797" s="125"/>
      <c r="HQZ797" s="149"/>
      <c r="HRA797" s="125"/>
      <c r="HRB797" s="149"/>
      <c r="HRC797" s="125"/>
      <c r="HRD797" s="149"/>
      <c r="HRE797" s="125"/>
      <c r="HRF797" s="149"/>
      <c r="HRG797" s="125"/>
      <c r="HRH797" s="149"/>
      <c r="HRI797" s="125"/>
      <c r="HRJ797" s="149"/>
      <c r="HRK797" s="125"/>
      <c r="HRL797" s="149"/>
      <c r="HRM797" s="125"/>
      <c r="HRN797" s="149"/>
      <c r="HRO797" s="125"/>
      <c r="HRP797" s="149"/>
      <c r="HRQ797" s="125"/>
      <c r="HRR797" s="149"/>
      <c r="HRS797" s="125"/>
      <c r="HRT797" s="149"/>
      <c r="HRU797" s="125"/>
      <c r="HRV797" s="149"/>
      <c r="HRW797" s="125"/>
      <c r="HRX797" s="149"/>
      <c r="HRY797" s="125"/>
      <c r="HRZ797" s="149"/>
      <c r="HSA797" s="125"/>
      <c r="HSB797" s="149"/>
      <c r="HSC797" s="125"/>
      <c r="HSD797" s="149"/>
      <c r="HSE797" s="125"/>
      <c r="HSF797" s="149"/>
      <c r="HSG797" s="125"/>
      <c r="HSH797" s="149"/>
      <c r="HSI797" s="125"/>
      <c r="HSJ797" s="149"/>
      <c r="HSK797" s="125"/>
      <c r="HSL797" s="149"/>
      <c r="HSM797" s="125"/>
      <c r="HSN797" s="149"/>
      <c r="HSO797" s="125"/>
      <c r="HSP797" s="149"/>
      <c r="HSQ797" s="125"/>
      <c r="HSR797" s="149"/>
      <c r="HSS797" s="125"/>
      <c r="HST797" s="149"/>
      <c r="HSU797" s="125"/>
      <c r="HSV797" s="149"/>
      <c r="HSW797" s="125"/>
      <c r="HSX797" s="149"/>
      <c r="HSY797" s="125"/>
      <c r="HSZ797" s="149"/>
      <c r="HTA797" s="125"/>
      <c r="HTB797" s="149"/>
      <c r="HTC797" s="125"/>
      <c r="HTD797" s="149"/>
      <c r="HTE797" s="125"/>
      <c r="HTF797" s="149"/>
      <c r="HTG797" s="125"/>
      <c r="HTH797" s="149"/>
      <c r="HTI797" s="125"/>
      <c r="HTJ797" s="149"/>
      <c r="HTK797" s="125"/>
      <c r="HTL797" s="149"/>
      <c r="HTM797" s="125"/>
      <c r="HTN797" s="149"/>
      <c r="HTO797" s="125"/>
      <c r="HTP797" s="149"/>
      <c r="HTQ797" s="125"/>
      <c r="HTR797" s="149"/>
      <c r="HTS797" s="125"/>
      <c r="HTT797" s="149"/>
      <c r="HTU797" s="125"/>
      <c r="HTV797" s="149"/>
      <c r="HTW797" s="125"/>
      <c r="HTX797" s="149"/>
      <c r="HTY797" s="125"/>
      <c r="HTZ797" s="149"/>
      <c r="HUA797" s="125"/>
      <c r="HUB797" s="149"/>
      <c r="HUC797" s="125"/>
      <c r="HUD797" s="149"/>
      <c r="HUE797" s="125"/>
      <c r="HUF797" s="149"/>
      <c r="HUG797" s="125"/>
      <c r="HUH797" s="149"/>
      <c r="HUI797" s="125"/>
      <c r="HUJ797" s="149"/>
      <c r="HUK797" s="125"/>
      <c r="HUL797" s="149"/>
      <c r="HUM797" s="125"/>
      <c r="HUN797" s="149"/>
      <c r="HUO797" s="125"/>
      <c r="HUP797" s="149"/>
      <c r="HUQ797" s="125"/>
      <c r="HUR797" s="149"/>
      <c r="HUS797" s="125"/>
      <c r="HUT797" s="149"/>
      <c r="HUU797" s="125"/>
      <c r="HUV797" s="149"/>
      <c r="HUW797" s="125"/>
      <c r="HUX797" s="149"/>
      <c r="HUY797" s="125"/>
      <c r="HUZ797" s="149"/>
      <c r="HVA797" s="125"/>
      <c r="HVB797" s="149"/>
      <c r="HVC797" s="125"/>
      <c r="HVD797" s="149"/>
      <c r="HVE797" s="125"/>
      <c r="HVF797" s="149"/>
      <c r="HVG797" s="125"/>
      <c r="HVH797" s="149"/>
      <c r="HVI797" s="125"/>
      <c r="HVJ797" s="149"/>
      <c r="HVK797" s="125"/>
      <c r="HVL797" s="149"/>
      <c r="HVM797" s="125"/>
      <c r="HVN797" s="149"/>
      <c r="HVO797" s="125"/>
      <c r="HVP797" s="149"/>
      <c r="HVQ797" s="125"/>
      <c r="HVR797" s="149"/>
      <c r="HVS797" s="125"/>
      <c r="HVT797" s="149"/>
      <c r="HVU797" s="125"/>
      <c r="HVV797" s="149"/>
      <c r="HVW797" s="125"/>
      <c r="HVX797" s="149"/>
      <c r="HVY797" s="125"/>
      <c r="HVZ797" s="149"/>
      <c r="HWA797" s="125"/>
      <c r="HWB797" s="149"/>
      <c r="HWC797" s="125"/>
      <c r="HWD797" s="149"/>
      <c r="HWE797" s="125"/>
      <c r="HWF797" s="149"/>
      <c r="HWG797" s="125"/>
      <c r="HWH797" s="149"/>
      <c r="HWI797" s="125"/>
      <c r="HWJ797" s="149"/>
      <c r="HWK797" s="125"/>
      <c r="HWL797" s="149"/>
      <c r="HWM797" s="125"/>
      <c r="HWN797" s="149"/>
      <c r="HWO797" s="125"/>
      <c r="HWP797" s="149"/>
      <c r="HWQ797" s="125"/>
      <c r="HWR797" s="149"/>
      <c r="HWS797" s="125"/>
      <c r="HWT797" s="149"/>
      <c r="HWU797" s="125"/>
      <c r="HWV797" s="149"/>
      <c r="HWW797" s="125"/>
      <c r="HWX797" s="149"/>
      <c r="HWY797" s="125"/>
      <c r="HWZ797" s="149"/>
      <c r="HXA797" s="125"/>
      <c r="HXB797" s="149"/>
      <c r="HXC797" s="125"/>
      <c r="HXD797" s="149"/>
      <c r="HXE797" s="125"/>
      <c r="HXF797" s="149"/>
      <c r="HXG797" s="125"/>
      <c r="HXH797" s="149"/>
      <c r="HXI797" s="125"/>
      <c r="HXJ797" s="149"/>
      <c r="HXK797" s="125"/>
      <c r="HXL797" s="149"/>
      <c r="HXM797" s="125"/>
      <c r="HXN797" s="149"/>
      <c r="HXO797" s="125"/>
      <c r="HXP797" s="149"/>
      <c r="HXQ797" s="125"/>
      <c r="HXR797" s="149"/>
      <c r="HXS797" s="125"/>
      <c r="HXT797" s="149"/>
      <c r="HXU797" s="125"/>
      <c r="HXV797" s="149"/>
      <c r="HXW797" s="125"/>
      <c r="HXX797" s="149"/>
      <c r="HXY797" s="125"/>
      <c r="HXZ797" s="149"/>
      <c r="HYA797" s="125"/>
      <c r="HYB797" s="149"/>
      <c r="HYC797" s="125"/>
      <c r="HYD797" s="149"/>
      <c r="HYE797" s="125"/>
      <c r="HYF797" s="149"/>
      <c r="HYG797" s="125"/>
      <c r="HYH797" s="149"/>
      <c r="HYI797" s="125"/>
      <c r="HYJ797" s="149"/>
      <c r="HYK797" s="125"/>
      <c r="HYL797" s="149"/>
      <c r="HYM797" s="125"/>
      <c r="HYN797" s="149"/>
      <c r="HYO797" s="125"/>
      <c r="HYP797" s="149"/>
      <c r="HYQ797" s="125"/>
      <c r="HYR797" s="149"/>
      <c r="HYS797" s="125"/>
      <c r="HYT797" s="149"/>
      <c r="HYU797" s="125"/>
      <c r="HYV797" s="149"/>
      <c r="HYW797" s="125"/>
      <c r="HYX797" s="149"/>
      <c r="HYY797" s="125"/>
      <c r="HYZ797" s="149"/>
      <c r="HZA797" s="125"/>
      <c r="HZB797" s="149"/>
      <c r="HZC797" s="125"/>
      <c r="HZD797" s="149"/>
      <c r="HZE797" s="125"/>
      <c r="HZF797" s="149"/>
      <c r="HZG797" s="125"/>
      <c r="HZH797" s="149"/>
      <c r="HZI797" s="125"/>
      <c r="HZJ797" s="149"/>
      <c r="HZK797" s="125"/>
      <c r="HZL797" s="149"/>
      <c r="HZM797" s="125"/>
      <c r="HZN797" s="149"/>
      <c r="HZO797" s="125"/>
      <c r="HZP797" s="149"/>
      <c r="HZQ797" s="125"/>
      <c r="HZR797" s="149"/>
      <c r="HZS797" s="125"/>
      <c r="HZT797" s="149"/>
      <c r="HZU797" s="125"/>
      <c r="HZV797" s="149"/>
      <c r="HZW797" s="125"/>
      <c r="HZX797" s="149"/>
      <c r="HZY797" s="125"/>
      <c r="HZZ797" s="149"/>
      <c r="IAA797" s="125"/>
      <c r="IAB797" s="149"/>
      <c r="IAC797" s="125"/>
      <c r="IAD797" s="149"/>
      <c r="IAE797" s="125"/>
      <c r="IAF797" s="149"/>
      <c r="IAG797" s="125"/>
      <c r="IAH797" s="149"/>
      <c r="IAI797" s="125"/>
      <c r="IAJ797" s="149"/>
      <c r="IAK797" s="125"/>
      <c r="IAL797" s="149"/>
      <c r="IAM797" s="125"/>
      <c r="IAN797" s="149"/>
      <c r="IAO797" s="125"/>
      <c r="IAP797" s="149"/>
      <c r="IAQ797" s="125"/>
      <c r="IAR797" s="149"/>
      <c r="IAS797" s="125"/>
      <c r="IAT797" s="149"/>
      <c r="IAU797" s="125"/>
      <c r="IAV797" s="149"/>
      <c r="IAW797" s="125"/>
      <c r="IAX797" s="149"/>
      <c r="IAY797" s="125"/>
      <c r="IAZ797" s="149"/>
      <c r="IBA797" s="125"/>
      <c r="IBB797" s="149"/>
      <c r="IBC797" s="125"/>
      <c r="IBD797" s="149"/>
      <c r="IBE797" s="125"/>
      <c r="IBF797" s="149"/>
      <c r="IBG797" s="125"/>
      <c r="IBH797" s="149"/>
      <c r="IBI797" s="125"/>
      <c r="IBJ797" s="149"/>
      <c r="IBK797" s="125"/>
      <c r="IBL797" s="149"/>
      <c r="IBM797" s="125"/>
      <c r="IBN797" s="149"/>
      <c r="IBO797" s="125"/>
      <c r="IBP797" s="149"/>
      <c r="IBQ797" s="125"/>
      <c r="IBR797" s="149"/>
      <c r="IBS797" s="125"/>
      <c r="IBT797" s="149"/>
      <c r="IBU797" s="125"/>
      <c r="IBV797" s="149"/>
      <c r="IBW797" s="125"/>
      <c r="IBX797" s="149"/>
      <c r="IBY797" s="125"/>
      <c r="IBZ797" s="149"/>
      <c r="ICA797" s="125"/>
      <c r="ICB797" s="149"/>
      <c r="ICC797" s="125"/>
      <c r="ICD797" s="149"/>
      <c r="ICE797" s="125"/>
      <c r="ICF797" s="149"/>
      <c r="ICG797" s="125"/>
      <c r="ICH797" s="149"/>
      <c r="ICI797" s="125"/>
      <c r="ICJ797" s="149"/>
      <c r="ICK797" s="125"/>
      <c r="ICL797" s="149"/>
      <c r="ICM797" s="125"/>
      <c r="ICN797" s="149"/>
      <c r="ICO797" s="125"/>
      <c r="ICP797" s="149"/>
      <c r="ICQ797" s="125"/>
      <c r="ICR797" s="149"/>
      <c r="ICS797" s="125"/>
      <c r="ICT797" s="149"/>
      <c r="ICU797" s="125"/>
      <c r="ICV797" s="149"/>
      <c r="ICW797" s="125"/>
      <c r="ICX797" s="149"/>
      <c r="ICY797" s="125"/>
      <c r="ICZ797" s="149"/>
      <c r="IDA797" s="125"/>
      <c r="IDB797" s="149"/>
      <c r="IDC797" s="125"/>
      <c r="IDD797" s="149"/>
      <c r="IDE797" s="125"/>
      <c r="IDF797" s="149"/>
      <c r="IDG797" s="125"/>
      <c r="IDH797" s="149"/>
      <c r="IDI797" s="125"/>
      <c r="IDJ797" s="149"/>
      <c r="IDK797" s="125"/>
      <c r="IDL797" s="149"/>
      <c r="IDM797" s="125"/>
      <c r="IDN797" s="149"/>
      <c r="IDO797" s="125"/>
      <c r="IDP797" s="149"/>
      <c r="IDQ797" s="125"/>
      <c r="IDR797" s="149"/>
      <c r="IDS797" s="125"/>
      <c r="IDT797" s="149"/>
      <c r="IDU797" s="125"/>
      <c r="IDV797" s="149"/>
      <c r="IDW797" s="125"/>
      <c r="IDX797" s="149"/>
      <c r="IDY797" s="125"/>
      <c r="IDZ797" s="149"/>
      <c r="IEA797" s="125"/>
      <c r="IEB797" s="149"/>
      <c r="IEC797" s="125"/>
      <c r="IED797" s="149"/>
      <c r="IEE797" s="125"/>
      <c r="IEF797" s="149"/>
      <c r="IEG797" s="125"/>
      <c r="IEH797" s="149"/>
      <c r="IEI797" s="125"/>
      <c r="IEJ797" s="149"/>
      <c r="IEK797" s="125"/>
      <c r="IEL797" s="149"/>
      <c r="IEM797" s="125"/>
      <c r="IEN797" s="149"/>
      <c r="IEO797" s="125"/>
      <c r="IEP797" s="149"/>
      <c r="IEQ797" s="125"/>
      <c r="IER797" s="149"/>
      <c r="IES797" s="125"/>
      <c r="IET797" s="149"/>
      <c r="IEU797" s="125"/>
      <c r="IEV797" s="149"/>
      <c r="IEW797" s="125"/>
      <c r="IEX797" s="149"/>
      <c r="IEY797" s="125"/>
      <c r="IEZ797" s="149"/>
      <c r="IFA797" s="125"/>
      <c r="IFB797" s="149"/>
      <c r="IFC797" s="125"/>
      <c r="IFD797" s="149"/>
      <c r="IFE797" s="125"/>
      <c r="IFF797" s="149"/>
      <c r="IFG797" s="125"/>
      <c r="IFH797" s="149"/>
      <c r="IFI797" s="125"/>
      <c r="IFJ797" s="149"/>
      <c r="IFK797" s="125"/>
      <c r="IFL797" s="149"/>
      <c r="IFM797" s="125"/>
      <c r="IFN797" s="149"/>
      <c r="IFO797" s="125"/>
      <c r="IFP797" s="149"/>
      <c r="IFQ797" s="125"/>
      <c r="IFR797" s="149"/>
      <c r="IFS797" s="125"/>
      <c r="IFT797" s="149"/>
      <c r="IFU797" s="125"/>
      <c r="IFV797" s="149"/>
      <c r="IFW797" s="125"/>
      <c r="IFX797" s="149"/>
      <c r="IFY797" s="125"/>
      <c r="IFZ797" s="149"/>
      <c r="IGA797" s="125"/>
      <c r="IGB797" s="149"/>
      <c r="IGC797" s="125"/>
      <c r="IGD797" s="149"/>
      <c r="IGE797" s="125"/>
      <c r="IGF797" s="149"/>
      <c r="IGG797" s="125"/>
      <c r="IGH797" s="149"/>
      <c r="IGI797" s="125"/>
      <c r="IGJ797" s="149"/>
      <c r="IGK797" s="125"/>
      <c r="IGL797" s="149"/>
      <c r="IGM797" s="125"/>
      <c r="IGN797" s="149"/>
      <c r="IGO797" s="125"/>
      <c r="IGP797" s="149"/>
      <c r="IGQ797" s="125"/>
      <c r="IGR797" s="149"/>
      <c r="IGS797" s="125"/>
      <c r="IGT797" s="149"/>
      <c r="IGU797" s="125"/>
      <c r="IGV797" s="149"/>
      <c r="IGW797" s="125"/>
      <c r="IGX797" s="149"/>
      <c r="IGY797" s="125"/>
      <c r="IGZ797" s="149"/>
      <c r="IHA797" s="125"/>
      <c r="IHB797" s="149"/>
      <c r="IHC797" s="125"/>
      <c r="IHD797" s="149"/>
      <c r="IHE797" s="125"/>
      <c r="IHF797" s="149"/>
      <c r="IHG797" s="125"/>
      <c r="IHH797" s="149"/>
      <c r="IHI797" s="125"/>
      <c r="IHJ797" s="149"/>
      <c r="IHK797" s="125"/>
      <c r="IHL797" s="149"/>
      <c r="IHM797" s="125"/>
      <c r="IHN797" s="149"/>
      <c r="IHO797" s="125"/>
      <c r="IHP797" s="149"/>
      <c r="IHQ797" s="125"/>
      <c r="IHR797" s="149"/>
      <c r="IHS797" s="125"/>
      <c r="IHT797" s="149"/>
      <c r="IHU797" s="125"/>
      <c r="IHV797" s="149"/>
      <c r="IHW797" s="125"/>
      <c r="IHX797" s="149"/>
      <c r="IHY797" s="125"/>
      <c r="IHZ797" s="149"/>
      <c r="IIA797" s="125"/>
      <c r="IIB797" s="149"/>
      <c r="IIC797" s="125"/>
      <c r="IID797" s="149"/>
      <c r="IIE797" s="125"/>
      <c r="IIF797" s="149"/>
      <c r="IIG797" s="125"/>
      <c r="IIH797" s="149"/>
      <c r="III797" s="125"/>
      <c r="IIJ797" s="149"/>
      <c r="IIK797" s="125"/>
      <c r="IIL797" s="149"/>
      <c r="IIM797" s="125"/>
      <c r="IIN797" s="149"/>
      <c r="IIO797" s="125"/>
      <c r="IIP797" s="149"/>
      <c r="IIQ797" s="125"/>
      <c r="IIR797" s="149"/>
      <c r="IIS797" s="125"/>
      <c r="IIT797" s="149"/>
      <c r="IIU797" s="125"/>
      <c r="IIV797" s="149"/>
      <c r="IIW797" s="125"/>
      <c r="IIX797" s="149"/>
      <c r="IIY797" s="125"/>
      <c r="IIZ797" s="149"/>
      <c r="IJA797" s="125"/>
      <c r="IJB797" s="149"/>
      <c r="IJC797" s="125"/>
      <c r="IJD797" s="149"/>
      <c r="IJE797" s="125"/>
      <c r="IJF797" s="149"/>
      <c r="IJG797" s="125"/>
      <c r="IJH797" s="149"/>
      <c r="IJI797" s="125"/>
      <c r="IJJ797" s="149"/>
      <c r="IJK797" s="125"/>
      <c r="IJL797" s="149"/>
      <c r="IJM797" s="125"/>
      <c r="IJN797" s="149"/>
      <c r="IJO797" s="125"/>
      <c r="IJP797" s="149"/>
      <c r="IJQ797" s="125"/>
      <c r="IJR797" s="149"/>
      <c r="IJS797" s="125"/>
      <c r="IJT797" s="149"/>
      <c r="IJU797" s="125"/>
      <c r="IJV797" s="149"/>
      <c r="IJW797" s="125"/>
      <c r="IJX797" s="149"/>
      <c r="IJY797" s="125"/>
      <c r="IJZ797" s="149"/>
      <c r="IKA797" s="125"/>
      <c r="IKB797" s="149"/>
      <c r="IKC797" s="125"/>
      <c r="IKD797" s="149"/>
      <c r="IKE797" s="125"/>
      <c r="IKF797" s="149"/>
      <c r="IKG797" s="125"/>
      <c r="IKH797" s="149"/>
      <c r="IKI797" s="125"/>
      <c r="IKJ797" s="149"/>
      <c r="IKK797" s="125"/>
      <c r="IKL797" s="149"/>
      <c r="IKM797" s="125"/>
      <c r="IKN797" s="149"/>
      <c r="IKO797" s="125"/>
      <c r="IKP797" s="149"/>
      <c r="IKQ797" s="125"/>
      <c r="IKR797" s="149"/>
      <c r="IKS797" s="125"/>
      <c r="IKT797" s="149"/>
      <c r="IKU797" s="125"/>
      <c r="IKV797" s="149"/>
      <c r="IKW797" s="125"/>
      <c r="IKX797" s="149"/>
      <c r="IKY797" s="125"/>
      <c r="IKZ797" s="149"/>
      <c r="ILA797" s="125"/>
      <c r="ILB797" s="149"/>
      <c r="ILC797" s="125"/>
      <c r="ILD797" s="149"/>
      <c r="ILE797" s="125"/>
      <c r="ILF797" s="149"/>
      <c r="ILG797" s="125"/>
      <c r="ILH797" s="149"/>
      <c r="ILI797" s="125"/>
      <c r="ILJ797" s="149"/>
      <c r="ILK797" s="125"/>
      <c r="ILL797" s="149"/>
      <c r="ILM797" s="125"/>
      <c r="ILN797" s="149"/>
      <c r="ILO797" s="125"/>
      <c r="ILP797" s="149"/>
      <c r="ILQ797" s="125"/>
      <c r="ILR797" s="149"/>
      <c r="ILS797" s="125"/>
      <c r="ILT797" s="149"/>
      <c r="ILU797" s="125"/>
      <c r="ILV797" s="149"/>
      <c r="ILW797" s="125"/>
      <c r="ILX797" s="149"/>
      <c r="ILY797" s="125"/>
      <c r="ILZ797" s="149"/>
      <c r="IMA797" s="125"/>
      <c r="IMB797" s="149"/>
      <c r="IMC797" s="125"/>
      <c r="IMD797" s="149"/>
      <c r="IME797" s="125"/>
      <c r="IMF797" s="149"/>
      <c r="IMG797" s="125"/>
      <c r="IMH797" s="149"/>
      <c r="IMI797" s="125"/>
      <c r="IMJ797" s="149"/>
      <c r="IMK797" s="125"/>
      <c r="IML797" s="149"/>
      <c r="IMM797" s="125"/>
      <c r="IMN797" s="149"/>
      <c r="IMO797" s="125"/>
      <c r="IMP797" s="149"/>
      <c r="IMQ797" s="125"/>
      <c r="IMR797" s="149"/>
      <c r="IMS797" s="125"/>
      <c r="IMT797" s="149"/>
      <c r="IMU797" s="125"/>
      <c r="IMV797" s="149"/>
      <c r="IMW797" s="125"/>
      <c r="IMX797" s="149"/>
      <c r="IMY797" s="125"/>
      <c r="IMZ797" s="149"/>
      <c r="INA797" s="125"/>
      <c r="INB797" s="149"/>
      <c r="INC797" s="125"/>
      <c r="IND797" s="149"/>
      <c r="INE797" s="125"/>
      <c r="INF797" s="149"/>
      <c r="ING797" s="125"/>
      <c r="INH797" s="149"/>
      <c r="INI797" s="125"/>
      <c r="INJ797" s="149"/>
      <c r="INK797" s="125"/>
      <c r="INL797" s="149"/>
      <c r="INM797" s="125"/>
      <c r="INN797" s="149"/>
      <c r="INO797" s="125"/>
      <c r="INP797" s="149"/>
      <c r="INQ797" s="125"/>
      <c r="INR797" s="149"/>
      <c r="INS797" s="125"/>
      <c r="INT797" s="149"/>
      <c r="INU797" s="125"/>
      <c r="INV797" s="149"/>
      <c r="INW797" s="125"/>
      <c r="INX797" s="149"/>
      <c r="INY797" s="125"/>
      <c r="INZ797" s="149"/>
      <c r="IOA797" s="125"/>
      <c r="IOB797" s="149"/>
      <c r="IOC797" s="125"/>
      <c r="IOD797" s="149"/>
      <c r="IOE797" s="125"/>
      <c r="IOF797" s="149"/>
      <c r="IOG797" s="125"/>
      <c r="IOH797" s="149"/>
      <c r="IOI797" s="125"/>
      <c r="IOJ797" s="149"/>
      <c r="IOK797" s="125"/>
      <c r="IOL797" s="149"/>
      <c r="IOM797" s="125"/>
      <c r="ION797" s="149"/>
      <c r="IOO797" s="125"/>
      <c r="IOP797" s="149"/>
      <c r="IOQ797" s="125"/>
      <c r="IOR797" s="149"/>
      <c r="IOS797" s="125"/>
      <c r="IOT797" s="149"/>
      <c r="IOU797" s="125"/>
      <c r="IOV797" s="149"/>
      <c r="IOW797" s="125"/>
      <c r="IOX797" s="149"/>
      <c r="IOY797" s="125"/>
      <c r="IOZ797" s="149"/>
      <c r="IPA797" s="125"/>
      <c r="IPB797" s="149"/>
      <c r="IPC797" s="125"/>
      <c r="IPD797" s="149"/>
      <c r="IPE797" s="125"/>
      <c r="IPF797" s="149"/>
      <c r="IPG797" s="125"/>
      <c r="IPH797" s="149"/>
      <c r="IPI797" s="125"/>
      <c r="IPJ797" s="149"/>
      <c r="IPK797" s="125"/>
      <c r="IPL797" s="149"/>
      <c r="IPM797" s="125"/>
      <c r="IPN797" s="149"/>
      <c r="IPO797" s="125"/>
      <c r="IPP797" s="149"/>
      <c r="IPQ797" s="125"/>
      <c r="IPR797" s="149"/>
      <c r="IPS797" s="125"/>
      <c r="IPT797" s="149"/>
      <c r="IPU797" s="125"/>
      <c r="IPV797" s="149"/>
      <c r="IPW797" s="125"/>
      <c r="IPX797" s="149"/>
      <c r="IPY797" s="125"/>
      <c r="IPZ797" s="149"/>
      <c r="IQA797" s="125"/>
      <c r="IQB797" s="149"/>
      <c r="IQC797" s="125"/>
      <c r="IQD797" s="149"/>
      <c r="IQE797" s="125"/>
      <c r="IQF797" s="149"/>
      <c r="IQG797" s="125"/>
      <c r="IQH797" s="149"/>
      <c r="IQI797" s="125"/>
      <c r="IQJ797" s="149"/>
      <c r="IQK797" s="125"/>
      <c r="IQL797" s="149"/>
      <c r="IQM797" s="125"/>
      <c r="IQN797" s="149"/>
      <c r="IQO797" s="125"/>
      <c r="IQP797" s="149"/>
      <c r="IQQ797" s="125"/>
      <c r="IQR797" s="149"/>
      <c r="IQS797" s="125"/>
      <c r="IQT797" s="149"/>
      <c r="IQU797" s="125"/>
      <c r="IQV797" s="149"/>
      <c r="IQW797" s="125"/>
      <c r="IQX797" s="149"/>
      <c r="IQY797" s="125"/>
      <c r="IQZ797" s="149"/>
      <c r="IRA797" s="125"/>
      <c r="IRB797" s="149"/>
      <c r="IRC797" s="125"/>
      <c r="IRD797" s="149"/>
      <c r="IRE797" s="125"/>
      <c r="IRF797" s="149"/>
      <c r="IRG797" s="125"/>
      <c r="IRH797" s="149"/>
      <c r="IRI797" s="125"/>
      <c r="IRJ797" s="149"/>
      <c r="IRK797" s="125"/>
      <c r="IRL797" s="149"/>
      <c r="IRM797" s="125"/>
      <c r="IRN797" s="149"/>
      <c r="IRO797" s="125"/>
      <c r="IRP797" s="149"/>
      <c r="IRQ797" s="125"/>
      <c r="IRR797" s="149"/>
      <c r="IRS797" s="125"/>
      <c r="IRT797" s="149"/>
      <c r="IRU797" s="125"/>
      <c r="IRV797" s="149"/>
      <c r="IRW797" s="125"/>
      <c r="IRX797" s="149"/>
      <c r="IRY797" s="125"/>
      <c r="IRZ797" s="149"/>
      <c r="ISA797" s="125"/>
      <c r="ISB797" s="149"/>
      <c r="ISC797" s="125"/>
      <c r="ISD797" s="149"/>
      <c r="ISE797" s="125"/>
      <c r="ISF797" s="149"/>
      <c r="ISG797" s="125"/>
      <c r="ISH797" s="149"/>
      <c r="ISI797" s="125"/>
      <c r="ISJ797" s="149"/>
      <c r="ISK797" s="125"/>
      <c r="ISL797" s="149"/>
      <c r="ISM797" s="125"/>
      <c r="ISN797" s="149"/>
      <c r="ISO797" s="125"/>
      <c r="ISP797" s="149"/>
      <c r="ISQ797" s="125"/>
      <c r="ISR797" s="149"/>
      <c r="ISS797" s="125"/>
      <c r="IST797" s="149"/>
      <c r="ISU797" s="125"/>
      <c r="ISV797" s="149"/>
      <c r="ISW797" s="125"/>
      <c r="ISX797" s="149"/>
      <c r="ISY797" s="125"/>
      <c r="ISZ797" s="149"/>
      <c r="ITA797" s="125"/>
      <c r="ITB797" s="149"/>
      <c r="ITC797" s="125"/>
      <c r="ITD797" s="149"/>
      <c r="ITE797" s="125"/>
      <c r="ITF797" s="149"/>
      <c r="ITG797" s="125"/>
      <c r="ITH797" s="149"/>
      <c r="ITI797" s="125"/>
      <c r="ITJ797" s="149"/>
      <c r="ITK797" s="125"/>
      <c r="ITL797" s="149"/>
      <c r="ITM797" s="125"/>
      <c r="ITN797" s="149"/>
      <c r="ITO797" s="125"/>
      <c r="ITP797" s="149"/>
      <c r="ITQ797" s="125"/>
      <c r="ITR797" s="149"/>
      <c r="ITS797" s="125"/>
      <c r="ITT797" s="149"/>
      <c r="ITU797" s="125"/>
      <c r="ITV797" s="149"/>
      <c r="ITW797" s="125"/>
      <c r="ITX797" s="149"/>
      <c r="ITY797" s="125"/>
      <c r="ITZ797" s="149"/>
      <c r="IUA797" s="125"/>
      <c r="IUB797" s="149"/>
      <c r="IUC797" s="125"/>
      <c r="IUD797" s="149"/>
      <c r="IUE797" s="125"/>
      <c r="IUF797" s="149"/>
      <c r="IUG797" s="125"/>
      <c r="IUH797" s="149"/>
      <c r="IUI797" s="125"/>
      <c r="IUJ797" s="149"/>
      <c r="IUK797" s="125"/>
      <c r="IUL797" s="149"/>
      <c r="IUM797" s="125"/>
      <c r="IUN797" s="149"/>
      <c r="IUO797" s="125"/>
      <c r="IUP797" s="149"/>
      <c r="IUQ797" s="125"/>
      <c r="IUR797" s="149"/>
      <c r="IUS797" s="125"/>
      <c r="IUT797" s="149"/>
      <c r="IUU797" s="125"/>
      <c r="IUV797" s="149"/>
      <c r="IUW797" s="125"/>
      <c r="IUX797" s="149"/>
      <c r="IUY797" s="125"/>
      <c r="IUZ797" s="149"/>
      <c r="IVA797" s="125"/>
      <c r="IVB797" s="149"/>
      <c r="IVC797" s="125"/>
      <c r="IVD797" s="149"/>
      <c r="IVE797" s="125"/>
      <c r="IVF797" s="149"/>
      <c r="IVG797" s="125"/>
      <c r="IVH797" s="149"/>
      <c r="IVI797" s="125"/>
      <c r="IVJ797" s="149"/>
      <c r="IVK797" s="125"/>
      <c r="IVL797" s="149"/>
      <c r="IVM797" s="125"/>
      <c r="IVN797" s="149"/>
      <c r="IVO797" s="125"/>
      <c r="IVP797" s="149"/>
      <c r="IVQ797" s="125"/>
      <c r="IVR797" s="149"/>
      <c r="IVS797" s="125"/>
      <c r="IVT797" s="149"/>
      <c r="IVU797" s="125"/>
      <c r="IVV797" s="149"/>
      <c r="IVW797" s="125"/>
      <c r="IVX797" s="149"/>
      <c r="IVY797" s="125"/>
      <c r="IVZ797" s="149"/>
      <c r="IWA797" s="125"/>
      <c r="IWB797" s="149"/>
      <c r="IWC797" s="125"/>
      <c r="IWD797" s="149"/>
      <c r="IWE797" s="125"/>
      <c r="IWF797" s="149"/>
      <c r="IWG797" s="125"/>
      <c r="IWH797" s="149"/>
      <c r="IWI797" s="125"/>
      <c r="IWJ797" s="149"/>
      <c r="IWK797" s="125"/>
      <c r="IWL797" s="149"/>
      <c r="IWM797" s="125"/>
      <c r="IWN797" s="149"/>
      <c r="IWO797" s="125"/>
      <c r="IWP797" s="149"/>
      <c r="IWQ797" s="125"/>
      <c r="IWR797" s="149"/>
      <c r="IWS797" s="125"/>
      <c r="IWT797" s="149"/>
      <c r="IWU797" s="125"/>
      <c r="IWV797" s="149"/>
      <c r="IWW797" s="125"/>
      <c r="IWX797" s="149"/>
      <c r="IWY797" s="125"/>
      <c r="IWZ797" s="149"/>
      <c r="IXA797" s="125"/>
      <c r="IXB797" s="149"/>
      <c r="IXC797" s="125"/>
      <c r="IXD797" s="149"/>
      <c r="IXE797" s="125"/>
      <c r="IXF797" s="149"/>
      <c r="IXG797" s="125"/>
      <c r="IXH797" s="149"/>
      <c r="IXI797" s="125"/>
      <c r="IXJ797" s="149"/>
      <c r="IXK797" s="125"/>
      <c r="IXL797" s="149"/>
      <c r="IXM797" s="125"/>
      <c r="IXN797" s="149"/>
      <c r="IXO797" s="125"/>
      <c r="IXP797" s="149"/>
      <c r="IXQ797" s="125"/>
      <c r="IXR797" s="149"/>
      <c r="IXS797" s="125"/>
      <c r="IXT797" s="149"/>
      <c r="IXU797" s="125"/>
      <c r="IXV797" s="149"/>
      <c r="IXW797" s="125"/>
      <c r="IXX797" s="149"/>
      <c r="IXY797" s="125"/>
      <c r="IXZ797" s="149"/>
      <c r="IYA797" s="125"/>
      <c r="IYB797" s="149"/>
      <c r="IYC797" s="125"/>
      <c r="IYD797" s="149"/>
      <c r="IYE797" s="125"/>
      <c r="IYF797" s="149"/>
      <c r="IYG797" s="125"/>
      <c r="IYH797" s="149"/>
      <c r="IYI797" s="125"/>
      <c r="IYJ797" s="149"/>
      <c r="IYK797" s="125"/>
      <c r="IYL797" s="149"/>
      <c r="IYM797" s="125"/>
      <c r="IYN797" s="149"/>
      <c r="IYO797" s="125"/>
      <c r="IYP797" s="149"/>
      <c r="IYQ797" s="125"/>
      <c r="IYR797" s="149"/>
      <c r="IYS797" s="125"/>
      <c r="IYT797" s="149"/>
      <c r="IYU797" s="125"/>
      <c r="IYV797" s="149"/>
      <c r="IYW797" s="125"/>
      <c r="IYX797" s="149"/>
      <c r="IYY797" s="125"/>
      <c r="IYZ797" s="149"/>
      <c r="IZA797" s="125"/>
      <c r="IZB797" s="149"/>
      <c r="IZC797" s="125"/>
      <c r="IZD797" s="149"/>
      <c r="IZE797" s="125"/>
      <c r="IZF797" s="149"/>
      <c r="IZG797" s="125"/>
      <c r="IZH797" s="149"/>
      <c r="IZI797" s="125"/>
      <c r="IZJ797" s="149"/>
      <c r="IZK797" s="125"/>
      <c r="IZL797" s="149"/>
      <c r="IZM797" s="125"/>
      <c r="IZN797" s="149"/>
      <c r="IZO797" s="125"/>
      <c r="IZP797" s="149"/>
      <c r="IZQ797" s="125"/>
      <c r="IZR797" s="149"/>
      <c r="IZS797" s="125"/>
      <c r="IZT797" s="149"/>
      <c r="IZU797" s="125"/>
      <c r="IZV797" s="149"/>
      <c r="IZW797" s="125"/>
      <c r="IZX797" s="149"/>
      <c r="IZY797" s="125"/>
      <c r="IZZ797" s="149"/>
      <c r="JAA797" s="125"/>
      <c r="JAB797" s="149"/>
      <c r="JAC797" s="125"/>
      <c r="JAD797" s="149"/>
      <c r="JAE797" s="125"/>
      <c r="JAF797" s="149"/>
      <c r="JAG797" s="125"/>
      <c r="JAH797" s="149"/>
      <c r="JAI797" s="125"/>
      <c r="JAJ797" s="149"/>
      <c r="JAK797" s="125"/>
      <c r="JAL797" s="149"/>
      <c r="JAM797" s="125"/>
      <c r="JAN797" s="149"/>
      <c r="JAO797" s="125"/>
      <c r="JAP797" s="149"/>
      <c r="JAQ797" s="125"/>
      <c r="JAR797" s="149"/>
      <c r="JAS797" s="125"/>
      <c r="JAT797" s="149"/>
      <c r="JAU797" s="125"/>
      <c r="JAV797" s="149"/>
      <c r="JAW797" s="125"/>
      <c r="JAX797" s="149"/>
      <c r="JAY797" s="125"/>
      <c r="JAZ797" s="149"/>
      <c r="JBA797" s="125"/>
      <c r="JBB797" s="149"/>
      <c r="JBC797" s="125"/>
      <c r="JBD797" s="149"/>
      <c r="JBE797" s="125"/>
      <c r="JBF797" s="149"/>
      <c r="JBG797" s="125"/>
      <c r="JBH797" s="149"/>
      <c r="JBI797" s="125"/>
      <c r="JBJ797" s="149"/>
      <c r="JBK797" s="125"/>
      <c r="JBL797" s="149"/>
      <c r="JBM797" s="125"/>
      <c r="JBN797" s="149"/>
      <c r="JBO797" s="125"/>
      <c r="JBP797" s="149"/>
      <c r="JBQ797" s="125"/>
      <c r="JBR797" s="149"/>
      <c r="JBS797" s="125"/>
      <c r="JBT797" s="149"/>
      <c r="JBU797" s="125"/>
      <c r="JBV797" s="149"/>
      <c r="JBW797" s="125"/>
      <c r="JBX797" s="149"/>
      <c r="JBY797" s="125"/>
      <c r="JBZ797" s="149"/>
      <c r="JCA797" s="125"/>
      <c r="JCB797" s="149"/>
      <c r="JCC797" s="125"/>
      <c r="JCD797" s="149"/>
      <c r="JCE797" s="125"/>
      <c r="JCF797" s="149"/>
      <c r="JCG797" s="125"/>
      <c r="JCH797" s="149"/>
      <c r="JCI797" s="125"/>
      <c r="JCJ797" s="149"/>
      <c r="JCK797" s="125"/>
      <c r="JCL797" s="149"/>
      <c r="JCM797" s="125"/>
      <c r="JCN797" s="149"/>
      <c r="JCO797" s="125"/>
      <c r="JCP797" s="149"/>
      <c r="JCQ797" s="125"/>
      <c r="JCR797" s="149"/>
      <c r="JCS797" s="125"/>
      <c r="JCT797" s="149"/>
      <c r="JCU797" s="125"/>
      <c r="JCV797" s="149"/>
      <c r="JCW797" s="125"/>
      <c r="JCX797" s="149"/>
      <c r="JCY797" s="125"/>
      <c r="JCZ797" s="149"/>
      <c r="JDA797" s="125"/>
      <c r="JDB797" s="149"/>
      <c r="JDC797" s="125"/>
      <c r="JDD797" s="149"/>
      <c r="JDE797" s="125"/>
      <c r="JDF797" s="149"/>
      <c r="JDG797" s="125"/>
      <c r="JDH797" s="149"/>
      <c r="JDI797" s="125"/>
      <c r="JDJ797" s="149"/>
      <c r="JDK797" s="125"/>
      <c r="JDL797" s="149"/>
      <c r="JDM797" s="125"/>
      <c r="JDN797" s="149"/>
      <c r="JDO797" s="125"/>
      <c r="JDP797" s="149"/>
      <c r="JDQ797" s="125"/>
      <c r="JDR797" s="149"/>
      <c r="JDS797" s="125"/>
      <c r="JDT797" s="149"/>
      <c r="JDU797" s="125"/>
      <c r="JDV797" s="149"/>
      <c r="JDW797" s="125"/>
      <c r="JDX797" s="149"/>
      <c r="JDY797" s="125"/>
      <c r="JDZ797" s="149"/>
      <c r="JEA797" s="125"/>
      <c r="JEB797" s="149"/>
      <c r="JEC797" s="125"/>
      <c r="JED797" s="149"/>
      <c r="JEE797" s="125"/>
      <c r="JEF797" s="149"/>
      <c r="JEG797" s="125"/>
      <c r="JEH797" s="149"/>
      <c r="JEI797" s="125"/>
      <c r="JEJ797" s="149"/>
      <c r="JEK797" s="125"/>
      <c r="JEL797" s="149"/>
      <c r="JEM797" s="125"/>
      <c r="JEN797" s="149"/>
      <c r="JEO797" s="125"/>
      <c r="JEP797" s="149"/>
      <c r="JEQ797" s="125"/>
      <c r="JER797" s="149"/>
      <c r="JES797" s="125"/>
      <c r="JET797" s="149"/>
      <c r="JEU797" s="125"/>
      <c r="JEV797" s="149"/>
      <c r="JEW797" s="125"/>
      <c r="JEX797" s="149"/>
      <c r="JEY797" s="125"/>
      <c r="JEZ797" s="149"/>
      <c r="JFA797" s="125"/>
      <c r="JFB797" s="149"/>
      <c r="JFC797" s="125"/>
      <c r="JFD797" s="149"/>
      <c r="JFE797" s="125"/>
      <c r="JFF797" s="149"/>
      <c r="JFG797" s="125"/>
      <c r="JFH797" s="149"/>
      <c r="JFI797" s="125"/>
      <c r="JFJ797" s="149"/>
      <c r="JFK797" s="125"/>
      <c r="JFL797" s="149"/>
      <c r="JFM797" s="125"/>
      <c r="JFN797" s="149"/>
      <c r="JFO797" s="125"/>
      <c r="JFP797" s="149"/>
      <c r="JFQ797" s="125"/>
      <c r="JFR797" s="149"/>
      <c r="JFS797" s="125"/>
      <c r="JFT797" s="149"/>
      <c r="JFU797" s="125"/>
      <c r="JFV797" s="149"/>
      <c r="JFW797" s="125"/>
      <c r="JFX797" s="149"/>
      <c r="JFY797" s="125"/>
      <c r="JFZ797" s="149"/>
      <c r="JGA797" s="125"/>
      <c r="JGB797" s="149"/>
      <c r="JGC797" s="125"/>
      <c r="JGD797" s="149"/>
      <c r="JGE797" s="125"/>
      <c r="JGF797" s="149"/>
      <c r="JGG797" s="125"/>
      <c r="JGH797" s="149"/>
      <c r="JGI797" s="125"/>
      <c r="JGJ797" s="149"/>
      <c r="JGK797" s="125"/>
      <c r="JGL797" s="149"/>
      <c r="JGM797" s="125"/>
      <c r="JGN797" s="149"/>
      <c r="JGO797" s="125"/>
      <c r="JGP797" s="149"/>
      <c r="JGQ797" s="125"/>
      <c r="JGR797" s="149"/>
      <c r="JGS797" s="125"/>
      <c r="JGT797" s="149"/>
      <c r="JGU797" s="125"/>
      <c r="JGV797" s="149"/>
      <c r="JGW797" s="125"/>
      <c r="JGX797" s="149"/>
      <c r="JGY797" s="125"/>
      <c r="JGZ797" s="149"/>
      <c r="JHA797" s="125"/>
      <c r="JHB797" s="149"/>
      <c r="JHC797" s="125"/>
      <c r="JHD797" s="149"/>
      <c r="JHE797" s="125"/>
      <c r="JHF797" s="149"/>
      <c r="JHG797" s="125"/>
      <c r="JHH797" s="149"/>
      <c r="JHI797" s="125"/>
      <c r="JHJ797" s="149"/>
      <c r="JHK797" s="125"/>
      <c r="JHL797" s="149"/>
      <c r="JHM797" s="125"/>
      <c r="JHN797" s="149"/>
      <c r="JHO797" s="125"/>
      <c r="JHP797" s="149"/>
      <c r="JHQ797" s="125"/>
      <c r="JHR797" s="149"/>
      <c r="JHS797" s="125"/>
      <c r="JHT797" s="149"/>
      <c r="JHU797" s="125"/>
      <c r="JHV797" s="149"/>
      <c r="JHW797" s="125"/>
      <c r="JHX797" s="149"/>
      <c r="JHY797" s="125"/>
      <c r="JHZ797" s="149"/>
      <c r="JIA797" s="125"/>
      <c r="JIB797" s="149"/>
      <c r="JIC797" s="125"/>
      <c r="JID797" s="149"/>
      <c r="JIE797" s="125"/>
      <c r="JIF797" s="149"/>
      <c r="JIG797" s="125"/>
      <c r="JIH797" s="149"/>
      <c r="JII797" s="125"/>
      <c r="JIJ797" s="149"/>
      <c r="JIK797" s="125"/>
      <c r="JIL797" s="149"/>
      <c r="JIM797" s="125"/>
      <c r="JIN797" s="149"/>
      <c r="JIO797" s="125"/>
      <c r="JIP797" s="149"/>
      <c r="JIQ797" s="125"/>
      <c r="JIR797" s="149"/>
      <c r="JIS797" s="125"/>
      <c r="JIT797" s="149"/>
      <c r="JIU797" s="125"/>
      <c r="JIV797" s="149"/>
      <c r="JIW797" s="125"/>
      <c r="JIX797" s="149"/>
      <c r="JIY797" s="125"/>
      <c r="JIZ797" s="149"/>
      <c r="JJA797" s="125"/>
      <c r="JJB797" s="149"/>
      <c r="JJC797" s="125"/>
      <c r="JJD797" s="149"/>
      <c r="JJE797" s="125"/>
      <c r="JJF797" s="149"/>
      <c r="JJG797" s="125"/>
      <c r="JJH797" s="149"/>
      <c r="JJI797" s="125"/>
      <c r="JJJ797" s="149"/>
      <c r="JJK797" s="125"/>
      <c r="JJL797" s="149"/>
      <c r="JJM797" s="125"/>
      <c r="JJN797" s="149"/>
      <c r="JJO797" s="125"/>
      <c r="JJP797" s="149"/>
      <c r="JJQ797" s="125"/>
      <c r="JJR797" s="149"/>
      <c r="JJS797" s="125"/>
      <c r="JJT797" s="149"/>
      <c r="JJU797" s="125"/>
      <c r="JJV797" s="149"/>
      <c r="JJW797" s="125"/>
      <c r="JJX797" s="149"/>
      <c r="JJY797" s="125"/>
      <c r="JJZ797" s="149"/>
      <c r="JKA797" s="125"/>
      <c r="JKB797" s="149"/>
      <c r="JKC797" s="125"/>
      <c r="JKD797" s="149"/>
      <c r="JKE797" s="125"/>
      <c r="JKF797" s="149"/>
      <c r="JKG797" s="125"/>
      <c r="JKH797" s="149"/>
      <c r="JKI797" s="125"/>
      <c r="JKJ797" s="149"/>
      <c r="JKK797" s="125"/>
      <c r="JKL797" s="149"/>
      <c r="JKM797" s="125"/>
      <c r="JKN797" s="149"/>
      <c r="JKO797" s="125"/>
      <c r="JKP797" s="149"/>
      <c r="JKQ797" s="125"/>
      <c r="JKR797" s="149"/>
      <c r="JKS797" s="125"/>
      <c r="JKT797" s="149"/>
      <c r="JKU797" s="125"/>
      <c r="JKV797" s="149"/>
      <c r="JKW797" s="125"/>
      <c r="JKX797" s="149"/>
      <c r="JKY797" s="125"/>
      <c r="JKZ797" s="149"/>
      <c r="JLA797" s="125"/>
      <c r="JLB797" s="149"/>
      <c r="JLC797" s="125"/>
      <c r="JLD797" s="149"/>
      <c r="JLE797" s="125"/>
      <c r="JLF797" s="149"/>
      <c r="JLG797" s="125"/>
      <c r="JLH797" s="149"/>
      <c r="JLI797" s="125"/>
      <c r="JLJ797" s="149"/>
      <c r="JLK797" s="125"/>
      <c r="JLL797" s="149"/>
      <c r="JLM797" s="125"/>
      <c r="JLN797" s="149"/>
      <c r="JLO797" s="125"/>
      <c r="JLP797" s="149"/>
      <c r="JLQ797" s="125"/>
      <c r="JLR797" s="149"/>
      <c r="JLS797" s="125"/>
      <c r="JLT797" s="149"/>
      <c r="JLU797" s="125"/>
      <c r="JLV797" s="149"/>
      <c r="JLW797" s="125"/>
      <c r="JLX797" s="149"/>
      <c r="JLY797" s="125"/>
      <c r="JLZ797" s="149"/>
      <c r="JMA797" s="125"/>
      <c r="JMB797" s="149"/>
      <c r="JMC797" s="125"/>
      <c r="JMD797" s="149"/>
      <c r="JME797" s="125"/>
      <c r="JMF797" s="149"/>
      <c r="JMG797" s="125"/>
      <c r="JMH797" s="149"/>
      <c r="JMI797" s="125"/>
      <c r="JMJ797" s="149"/>
      <c r="JMK797" s="125"/>
      <c r="JML797" s="149"/>
      <c r="JMM797" s="125"/>
      <c r="JMN797" s="149"/>
      <c r="JMO797" s="125"/>
      <c r="JMP797" s="149"/>
      <c r="JMQ797" s="125"/>
      <c r="JMR797" s="149"/>
      <c r="JMS797" s="125"/>
      <c r="JMT797" s="149"/>
      <c r="JMU797" s="125"/>
      <c r="JMV797" s="149"/>
      <c r="JMW797" s="125"/>
      <c r="JMX797" s="149"/>
      <c r="JMY797" s="125"/>
      <c r="JMZ797" s="149"/>
      <c r="JNA797" s="125"/>
      <c r="JNB797" s="149"/>
      <c r="JNC797" s="125"/>
      <c r="JND797" s="149"/>
      <c r="JNE797" s="125"/>
      <c r="JNF797" s="149"/>
      <c r="JNG797" s="125"/>
      <c r="JNH797" s="149"/>
      <c r="JNI797" s="125"/>
      <c r="JNJ797" s="149"/>
      <c r="JNK797" s="125"/>
      <c r="JNL797" s="149"/>
      <c r="JNM797" s="125"/>
      <c r="JNN797" s="149"/>
      <c r="JNO797" s="125"/>
      <c r="JNP797" s="149"/>
      <c r="JNQ797" s="125"/>
      <c r="JNR797" s="149"/>
      <c r="JNS797" s="125"/>
      <c r="JNT797" s="149"/>
      <c r="JNU797" s="125"/>
      <c r="JNV797" s="149"/>
      <c r="JNW797" s="125"/>
      <c r="JNX797" s="149"/>
      <c r="JNY797" s="125"/>
      <c r="JNZ797" s="149"/>
      <c r="JOA797" s="125"/>
      <c r="JOB797" s="149"/>
      <c r="JOC797" s="125"/>
      <c r="JOD797" s="149"/>
      <c r="JOE797" s="125"/>
      <c r="JOF797" s="149"/>
      <c r="JOG797" s="125"/>
      <c r="JOH797" s="149"/>
      <c r="JOI797" s="125"/>
      <c r="JOJ797" s="149"/>
      <c r="JOK797" s="125"/>
      <c r="JOL797" s="149"/>
      <c r="JOM797" s="125"/>
      <c r="JON797" s="149"/>
      <c r="JOO797" s="125"/>
      <c r="JOP797" s="149"/>
      <c r="JOQ797" s="125"/>
      <c r="JOR797" s="149"/>
      <c r="JOS797" s="125"/>
      <c r="JOT797" s="149"/>
      <c r="JOU797" s="125"/>
      <c r="JOV797" s="149"/>
      <c r="JOW797" s="125"/>
      <c r="JOX797" s="149"/>
      <c r="JOY797" s="125"/>
      <c r="JOZ797" s="149"/>
      <c r="JPA797" s="125"/>
      <c r="JPB797" s="149"/>
      <c r="JPC797" s="125"/>
      <c r="JPD797" s="149"/>
      <c r="JPE797" s="125"/>
      <c r="JPF797" s="149"/>
      <c r="JPG797" s="125"/>
      <c r="JPH797" s="149"/>
      <c r="JPI797" s="125"/>
      <c r="JPJ797" s="149"/>
      <c r="JPK797" s="125"/>
      <c r="JPL797" s="149"/>
      <c r="JPM797" s="125"/>
      <c r="JPN797" s="149"/>
      <c r="JPO797" s="125"/>
      <c r="JPP797" s="149"/>
      <c r="JPQ797" s="125"/>
      <c r="JPR797" s="149"/>
      <c r="JPS797" s="125"/>
      <c r="JPT797" s="149"/>
      <c r="JPU797" s="125"/>
      <c r="JPV797" s="149"/>
      <c r="JPW797" s="125"/>
      <c r="JPX797" s="149"/>
      <c r="JPY797" s="125"/>
      <c r="JPZ797" s="149"/>
      <c r="JQA797" s="125"/>
      <c r="JQB797" s="149"/>
      <c r="JQC797" s="125"/>
      <c r="JQD797" s="149"/>
      <c r="JQE797" s="125"/>
      <c r="JQF797" s="149"/>
      <c r="JQG797" s="125"/>
      <c r="JQH797" s="149"/>
      <c r="JQI797" s="125"/>
      <c r="JQJ797" s="149"/>
      <c r="JQK797" s="125"/>
      <c r="JQL797" s="149"/>
      <c r="JQM797" s="125"/>
      <c r="JQN797" s="149"/>
      <c r="JQO797" s="125"/>
      <c r="JQP797" s="149"/>
      <c r="JQQ797" s="125"/>
      <c r="JQR797" s="149"/>
      <c r="JQS797" s="125"/>
      <c r="JQT797" s="149"/>
      <c r="JQU797" s="125"/>
      <c r="JQV797" s="149"/>
      <c r="JQW797" s="125"/>
      <c r="JQX797" s="149"/>
      <c r="JQY797" s="125"/>
      <c r="JQZ797" s="149"/>
      <c r="JRA797" s="125"/>
      <c r="JRB797" s="149"/>
      <c r="JRC797" s="125"/>
      <c r="JRD797" s="149"/>
      <c r="JRE797" s="125"/>
      <c r="JRF797" s="149"/>
      <c r="JRG797" s="125"/>
      <c r="JRH797" s="149"/>
      <c r="JRI797" s="125"/>
      <c r="JRJ797" s="149"/>
      <c r="JRK797" s="125"/>
      <c r="JRL797" s="149"/>
      <c r="JRM797" s="125"/>
      <c r="JRN797" s="149"/>
      <c r="JRO797" s="125"/>
      <c r="JRP797" s="149"/>
      <c r="JRQ797" s="125"/>
      <c r="JRR797" s="149"/>
      <c r="JRS797" s="125"/>
      <c r="JRT797" s="149"/>
      <c r="JRU797" s="125"/>
      <c r="JRV797" s="149"/>
      <c r="JRW797" s="125"/>
      <c r="JRX797" s="149"/>
      <c r="JRY797" s="125"/>
      <c r="JRZ797" s="149"/>
      <c r="JSA797" s="125"/>
      <c r="JSB797" s="149"/>
      <c r="JSC797" s="125"/>
      <c r="JSD797" s="149"/>
      <c r="JSE797" s="125"/>
      <c r="JSF797" s="149"/>
      <c r="JSG797" s="125"/>
      <c r="JSH797" s="149"/>
      <c r="JSI797" s="125"/>
      <c r="JSJ797" s="149"/>
      <c r="JSK797" s="125"/>
      <c r="JSL797" s="149"/>
      <c r="JSM797" s="125"/>
      <c r="JSN797" s="149"/>
      <c r="JSO797" s="125"/>
      <c r="JSP797" s="149"/>
      <c r="JSQ797" s="125"/>
      <c r="JSR797" s="149"/>
      <c r="JSS797" s="125"/>
      <c r="JST797" s="149"/>
      <c r="JSU797" s="125"/>
      <c r="JSV797" s="149"/>
      <c r="JSW797" s="125"/>
      <c r="JSX797" s="149"/>
      <c r="JSY797" s="125"/>
      <c r="JSZ797" s="149"/>
      <c r="JTA797" s="125"/>
      <c r="JTB797" s="149"/>
      <c r="JTC797" s="125"/>
      <c r="JTD797" s="149"/>
      <c r="JTE797" s="125"/>
      <c r="JTF797" s="149"/>
      <c r="JTG797" s="125"/>
      <c r="JTH797" s="149"/>
      <c r="JTI797" s="125"/>
      <c r="JTJ797" s="149"/>
      <c r="JTK797" s="125"/>
      <c r="JTL797" s="149"/>
      <c r="JTM797" s="125"/>
      <c r="JTN797" s="149"/>
      <c r="JTO797" s="125"/>
      <c r="JTP797" s="149"/>
      <c r="JTQ797" s="125"/>
      <c r="JTR797" s="149"/>
      <c r="JTS797" s="125"/>
      <c r="JTT797" s="149"/>
      <c r="JTU797" s="125"/>
      <c r="JTV797" s="149"/>
      <c r="JTW797" s="125"/>
      <c r="JTX797" s="149"/>
      <c r="JTY797" s="125"/>
      <c r="JTZ797" s="149"/>
      <c r="JUA797" s="125"/>
      <c r="JUB797" s="149"/>
      <c r="JUC797" s="125"/>
      <c r="JUD797" s="149"/>
      <c r="JUE797" s="125"/>
      <c r="JUF797" s="149"/>
      <c r="JUG797" s="125"/>
      <c r="JUH797" s="149"/>
      <c r="JUI797" s="125"/>
      <c r="JUJ797" s="149"/>
      <c r="JUK797" s="125"/>
      <c r="JUL797" s="149"/>
      <c r="JUM797" s="125"/>
      <c r="JUN797" s="149"/>
      <c r="JUO797" s="125"/>
      <c r="JUP797" s="149"/>
      <c r="JUQ797" s="125"/>
      <c r="JUR797" s="149"/>
      <c r="JUS797" s="125"/>
      <c r="JUT797" s="149"/>
      <c r="JUU797" s="125"/>
      <c r="JUV797" s="149"/>
      <c r="JUW797" s="125"/>
      <c r="JUX797" s="149"/>
      <c r="JUY797" s="125"/>
      <c r="JUZ797" s="149"/>
      <c r="JVA797" s="125"/>
      <c r="JVB797" s="149"/>
      <c r="JVC797" s="125"/>
      <c r="JVD797" s="149"/>
      <c r="JVE797" s="125"/>
      <c r="JVF797" s="149"/>
      <c r="JVG797" s="125"/>
      <c r="JVH797" s="149"/>
      <c r="JVI797" s="125"/>
      <c r="JVJ797" s="149"/>
      <c r="JVK797" s="125"/>
      <c r="JVL797" s="149"/>
      <c r="JVM797" s="125"/>
      <c r="JVN797" s="149"/>
      <c r="JVO797" s="125"/>
      <c r="JVP797" s="149"/>
      <c r="JVQ797" s="125"/>
      <c r="JVR797" s="149"/>
      <c r="JVS797" s="125"/>
      <c r="JVT797" s="149"/>
      <c r="JVU797" s="125"/>
      <c r="JVV797" s="149"/>
      <c r="JVW797" s="125"/>
      <c r="JVX797" s="149"/>
      <c r="JVY797" s="125"/>
      <c r="JVZ797" s="149"/>
      <c r="JWA797" s="125"/>
      <c r="JWB797" s="149"/>
      <c r="JWC797" s="125"/>
      <c r="JWD797" s="149"/>
      <c r="JWE797" s="125"/>
      <c r="JWF797" s="149"/>
      <c r="JWG797" s="125"/>
      <c r="JWH797" s="149"/>
      <c r="JWI797" s="125"/>
      <c r="JWJ797" s="149"/>
      <c r="JWK797" s="125"/>
      <c r="JWL797" s="149"/>
      <c r="JWM797" s="125"/>
      <c r="JWN797" s="149"/>
      <c r="JWO797" s="125"/>
      <c r="JWP797" s="149"/>
      <c r="JWQ797" s="125"/>
      <c r="JWR797" s="149"/>
      <c r="JWS797" s="125"/>
      <c r="JWT797" s="149"/>
      <c r="JWU797" s="125"/>
      <c r="JWV797" s="149"/>
      <c r="JWW797" s="125"/>
      <c r="JWX797" s="149"/>
      <c r="JWY797" s="125"/>
      <c r="JWZ797" s="149"/>
      <c r="JXA797" s="125"/>
      <c r="JXB797" s="149"/>
      <c r="JXC797" s="125"/>
      <c r="JXD797" s="149"/>
      <c r="JXE797" s="125"/>
      <c r="JXF797" s="149"/>
      <c r="JXG797" s="125"/>
      <c r="JXH797" s="149"/>
      <c r="JXI797" s="125"/>
      <c r="JXJ797" s="149"/>
      <c r="JXK797" s="125"/>
      <c r="JXL797" s="149"/>
      <c r="JXM797" s="125"/>
      <c r="JXN797" s="149"/>
      <c r="JXO797" s="125"/>
      <c r="JXP797" s="149"/>
      <c r="JXQ797" s="125"/>
      <c r="JXR797" s="149"/>
      <c r="JXS797" s="125"/>
      <c r="JXT797" s="149"/>
      <c r="JXU797" s="125"/>
      <c r="JXV797" s="149"/>
      <c r="JXW797" s="125"/>
      <c r="JXX797" s="149"/>
      <c r="JXY797" s="125"/>
      <c r="JXZ797" s="149"/>
      <c r="JYA797" s="125"/>
      <c r="JYB797" s="149"/>
      <c r="JYC797" s="125"/>
      <c r="JYD797" s="149"/>
      <c r="JYE797" s="125"/>
      <c r="JYF797" s="149"/>
      <c r="JYG797" s="125"/>
      <c r="JYH797" s="149"/>
      <c r="JYI797" s="125"/>
      <c r="JYJ797" s="149"/>
      <c r="JYK797" s="125"/>
      <c r="JYL797" s="149"/>
      <c r="JYM797" s="125"/>
      <c r="JYN797" s="149"/>
      <c r="JYO797" s="125"/>
      <c r="JYP797" s="149"/>
      <c r="JYQ797" s="125"/>
      <c r="JYR797" s="149"/>
      <c r="JYS797" s="125"/>
      <c r="JYT797" s="149"/>
      <c r="JYU797" s="125"/>
      <c r="JYV797" s="149"/>
      <c r="JYW797" s="125"/>
      <c r="JYX797" s="149"/>
      <c r="JYY797" s="125"/>
      <c r="JYZ797" s="149"/>
      <c r="JZA797" s="125"/>
      <c r="JZB797" s="149"/>
      <c r="JZC797" s="125"/>
      <c r="JZD797" s="149"/>
      <c r="JZE797" s="125"/>
      <c r="JZF797" s="149"/>
      <c r="JZG797" s="125"/>
      <c r="JZH797" s="149"/>
      <c r="JZI797" s="125"/>
      <c r="JZJ797" s="149"/>
      <c r="JZK797" s="125"/>
      <c r="JZL797" s="149"/>
      <c r="JZM797" s="125"/>
      <c r="JZN797" s="149"/>
      <c r="JZO797" s="125"/>
      <c r="JZP797" s="149"/>
      <c r="JZQ797" s="125"/>
      <c r="JZR797" s="149"/>
      <c r="JZS797" s="125"/>
      <c r="JZT797" s="149"/>
      <c r="JZU797" s="125"/>
      <c r="JZV797" s="149"/>
      <c r="JZW797" s="125"/>
      <c r="JZX797" s="149"/>
      <c r="JZY797" s="125"/>
      <c r="JZZ797" s="149"/>
      <c r="KAA797" s="125"/>
      <c r="KAB797" s="149"/>
      <c r="KAC797" s="125"/>
      <c r="KAD797" s="149"/>
      <c r="KAE797" s="125"/>
      <c r="KAF797" s="149"/>
      <c r="KAG797" s="125"/>
      <c r="KAH797" s="149"/>
      <c r="KAI797" s="125"/>
      <c r="KAJ797" s="149"/>
      <c r="KAK797" s="125"/>
      <c r="KAL797" s="149"/>
      <c r="KAM797" s="125"/>
      <c r="KAN797" s="149"/>
      <c r="KAO797" s="125"/>
      <c r="KAP797" s="149"/>
      <c r="KAQ797" s="125"/>
      <c r="KAR797" s="149"/>
      <c r="KAS797" s="125"/>
      <c r="KAT797" s="149"/>
      <c r="KAU797" s="125"/>
      <c r="KAV797" s="149"/>
      <c r="KAW797" s="125"/>
      <c r="KAX797" s="149"/>
      <c r="KAY797" s="125"/>
      <c r="KAZ797" s="149"/>
      <c r="KBA797" s="125"/>
      <c r="KBB797" s="149"/>
      <c r="KBC797" s="125"/>
      <c r="KBD797" s="149"/>
      <c r="KBE797" s="125"/>
      <c r="KBF797" s="149"/>
      <c r="KBG797" s="125"/>
      <c r="KBH797" s="149"/>
      <c r="KBI797" s="125"/>
      <c r="KBJ797" s="149"/>
      <c r="KBK797" s="125"/>
      <c r="KBL797" s="149"/>
      <c r="KBM797" s="125"/>
      <c r="KBN797" s="149"/>
      <c r="KBO797" s="125"/>
      <c r="KBP797" s="149"/>
      <c r="KBQ797" s="125"/>
      <c r="KBR797" s="149"/>
      <c r="KBS797" s="125"/>
      <c r="KBT797" s="149"/>
      <c r="KBU797" s="125"/>
      <c r="KBV797" s="149"/>
      <c r="KBW797" s="125"/>
      <c r="KBX797" s="149"/>
      <c r="KBY797" s="125"/>
      <c r="KBZ797" s="149"/>
      <c r="KCA797" s="125"/>
      <c r="KCB797" s="149"/>
      <c r="KCC797" s="125"/>
      <c r="KCD797" s="149"/>
      <c r="KCE797" s="125"/>
      <c r="KCF797" s="149"/>
      <c r="KCG797" s="125"/>
      <c r="KCH797" s="149"/>
      <c r="KCI797" s="125"/>
      <c r="KCJ797" s="149"/>
      <c r="KCK797" s="125"/>
      <c r="KCL797" s="149"/>
      <c r="KCM797" s="125"/>
      <c r="KCN797" s="149"/>
      <c r="KCO797" s="125"/>
      <c r="KCP797" s="149"/>
      <c r="KCQ797" s="125"/>
      <c r="KCR797" s="149"/>
      <c r="KCS797" s="125"/>
      <c r="KCT797" s="149"/>
      <c r="KCU797" s="125"/>
      <c r="KCV797" s="149"/>
      <c r="KCW797" s="125"/>
      <c r="KCX797" s="149"/>
      <c r="KCY797" s="125"/>
      <c r="KCZ797" s="149"/>
      <c r="KDA797" s="125"/>
      <c r="KDB797" s="149"/>
      <c r="KDC797" s="125"/>
      <c r="KDD797" s="149"/>
      <c r="KDE797" s="125"/>
      <c r="KDF797" s="149"/>
      <c r="KDG797" s="125"/>
      <c r="KDH797" s="149"/>
      <c r="KDI797" s="125"/>
      <c r="KDJ797" s="149"/>
      <c r="KDK797" s="125"/>
      <c r="KDL797" s="149"/>
      <c r="KDM797" s="125"/>
      <c r="KDN797" s="149"/>
      <c r="KDO797" s="125"/>
      <c r="KDP797" s="149"/>
      <c r="KDQ797" s="125"/>
      <c r="KDR797" s="149"/>
      <c r="KDS797" s="125"/>
      <c r="KDT797" s="149"/>
      <c r="KDU797" s="125"/>
      <c r="KDV797" s="149"/>
      <c r="KDW797" s="125"/>
      <c r="KDX797" s="149"/>
      <c r="KDY797" s="125"/>
      <c r="KDZ797" s="149"/>
      <c r="KEA797" s="125"/>
      <c r="KEB797" s="149"/>
      <c r="KEC797" s="125"/>
      <c r="KED797" s="149"/>
      <c r="KEE797" s="125"/>
      <c r="KEF797" s="149"/>
      <c r="KEG797" s="125"/>
      <c r="KEH797" s="149"/>
      <c r="KEI797" s="125"/>
      <c r="KEJ797" s="149"/>
      <c r="KEK797" s="125"/>
      <c r="KEL797" s="149"/>
      <c r="KEM797" s="125"/>
      <c r="KEN797" s="149"/>
      <c r="KEO797" s="125"/>
      <c r="KEP797" s="149"/>
      <c r="KEQ797" s="125"/>
      <c r="KER797" s="149"/>
      <c r="KES797" s="125"/>
      <c r="KET797" s="149"/>
      <c r="KEU797" s="125"/>
      <c r="KEV797" s="149"/>
      <c r="KEW797" s="125"/>
      <c r="KEX797" s="149"/>
      <c r="KEY797" s="125"/>
      <c r="KEZ797" s="149"/>
      <c r="KFA797" s="125"/>
      <c r="KFB797" s="149"/>
      <c r="KFC797" s="125"/>
      <c r="KFD797" s="149"/>
      <c r="KFE797" s="125"/>
      <c r="KFF797" s="149"/>
      <c r="KFG797" s="125"/>
      <c r="KFH797" s="149"/>
      <c r="KFI797" s="125"/>
      <c r="KFJ797" s="149"/>
      <c r="KFK797" s="125"/>
      <c r="KFL797" s="149"/>
      <c r="KFM797" s="125"/>
      <c r="KFN797" s="149"/>
      <c r="KFO797" s="125"/>
      <c r="KFP797" s="149"/>
      <c r="KFQ797" s="125"/>
      <c r="KFR797" s="149"/>
      <c r="KFS797" s="125"/>
      <c r="KFT797" s="149"/>
      <c r="KFU797" s="125"/>
      <c r="KFV797" s="149"/>
      <c r="KFW797" s="125"/>
      <c r="KFX797" s="149"/>
      <c r="KFY797" s="125"/>
      <c r="KFZ797" s="149"/>
      <c r="KGA797" s="125"/>
      <c r="KGB797" s="149"/>
      <c r="KGC797" s="125"/>
      <c r="KGD797" s="149"/>
      <c r="KGE797" s="125"/>
      <c r="KGF797" s="149"/>
      <c r="KGG797" s="125"/>
      <c r="KGH797" s="149"/>
      <c r="KGI797" s="125"/>
      <c r="KGJ797" s="149"/>
      <c r="KGK797" s="125"/>
      <c r="KGL797" s="149"/>
      <c r="KGM797" s="125"/>
      <c r="KGN797" s="149"/>
      <c r="KGO797" s="125"/>
      <c r="KGP797" s="149"/>
      <c r="KGQ797" s="125"/>
      <c r="KGR797" s="149"/>
      <c r="KGS797" s="125"/>
      <c r="KGT797" s="149"/>
      <c r="KGU797" s="125"/>
      <c r="KGV797" s="149"/>
      <c r="KGW797" s="125"/>
      <c r="KGX797" s="149"/>
      <c r="KGY797" s="125"/>
      <c r="KGZ797" s="149"/>
      <c r="KHA797" s="125"/>
      <c r="KHB797" s="149"/>
      <c r="KHC797" s="125"/>
      <c r="KHD797" s="149"/>
      <c r="KHE797" s="125"/>
      <c r="KHF797" s="149"/>
      <c r="KHG797" s="125"/>
      <c r="KHH797" s="149"/>
      <c r="KHI797" s="125"/>
      <c r="KHJ797" s="149"/>
      <c r="KHK797" s="125"/>
      <c r="KHL797" s="149"/>
      <c r="KHM797" s="125"/>
      <c r="KHN797" s="149"/>
      <c r="KHO797" s="125"/>
      <c r="KHP797" s="149"/>
      <c r="KHQ797" s="125"/>
      <c r="KHR797" s="149"/>
      <c r="KHS797" s="125"/>
      <c r="KHT797" s="149"/>
      <c r="KHU797" s="125"/>
      <c r="KHV797" s="149"/>
      <c r="KHW797" s="125"/>
      <c r="KHX797" s="149"/>
      <c r="KHY797" s="125"/>
      <c r="KHZ797" s="149"/>
      <c r="KIA797" s="125"/>
      <c r="KIB797" s="149"/>
      <c r="KIC797" s="125"/>
      <c r="KID797" s="149"/>
      <c r="KIE797" s="125"/>
      <c r="KIF797" s="149"/>
      <c r="KIG797" s="125"/>
      <c r="KIH797" s="149"/>
      <c r="KII797" s="125"/>
      <c r="KIJ797" s="149"/>
      <c r="KIK797" s="125"/>
      <c r="KIL797" s="149"/>
      <c r="KIM797" s="125"/>
      <c r="KIN797" s="149"/>
      <c r="KIO797" s="125"/>
      <c r="KIP797" s="149"/>
      <c r="KIQ797" s="125"/>
      <c r="KIR797" s="149"/>
      <c r="KIS797" s="125"/>
      <c r="KIT797" s="149"/>
      <c r="KIU797" s="125"/>
      <c r="KIV797" s="149"/>
      <c r="KIW797" s="125"/>
      <c r="KIX797" s="149"/>
      <c r="KIY797" s="125"/>
      <c r="KIZ797" s="149"/>
      <c r="KJA797" s="125"/>
      <c r="KJB797" s="149"/>
      <c r="KJC797" s="125"/>
      <c r="KJD797" s="149"/>
      <c r="KJE797" s="125"/>
      <c r="KJF797" s="149"/>
      <c r="KJG797" s="125"/>
      <c r="KJH797" s="149"/>
      <c r="KJI797" s="125"/>
      <c r="KJJ797" s="149"/>
      <c r="KJK797" s="125"/>
      <c r="KJL797" s="149"/>
      <c r="KJM797" s="125"/>
      <c r="KJN797" s="149"/>
      <c r="KJO797" s="125"/>
      <c r="KJP797" s="149"/>
      <c r="KJQ797" s="125"/>
      <c r="KJR797" s="149"/>
      <c r="KJS797" s="125"/>
      <c r="KJT797" s="149"/>
      <c r="KJU797" s="125"/>
      <c r="KJV797" s="149"/>
      <c r="KJW797" s="125"/>
      <c r="KJX797" s="149"/>
      <c r="KJY797" s="125"/>
      <c r="KJZ797" s="149"/>
      <c r="KKA797" s="125"/>
      <c r="KKB797" s="149"/>
      <c r="KKC797" s="125"/>
      <c r="KKD797" s="149"/>
      <c r="KKE797" s="125"/>
      <c r="KKF797" s="149"/>
      <c r="KKG797" s="125"/>
      <c r="KKH797" s="149"/>
      <c r="KKI797" s="125"/>
      <c r="KKJ797" s="149"/>
      <c r="KKK797" s="125"/>
      <c r="KKL797" s="149"/>
      <c r="KKM797" s="125"/>
      <c r="KKN797" s="149"/>
      <c r="KKO797" s="125"/>
      <c r="KKP797" s="149"/>
      <c r="KKQ797" s="125"/>
      <c r="KKR797" s="149"/>
      <c r="KKS797" s="125"/>
      <c r="KKT797" s="149"/>
      <c r="KKU797" s="125"/>
      <c r="KKV797" s="149"/>
      <c r="KKW797" s="125"/>
      <c r="KKX797" s="149"/>
      <c r="KKY797" s="125"/>
      <c r="KKZ797" s="149"/>
      <c r="KLA797" s="125"/>
      <c r="KLB797" s="149"/>
      <c r="KLC797" s="125"/>
      <c r="KLD797" s="149"/>
      <c r="KLE797" s="125"/>
      <c r="KLF797" s="149"/>
      <c r="KLG797" s="125"/>
      <c r="KLH797" s="149"/>
      <c r="KLI797" s="125"/>
      <c r="KLJ797" s="149"/>
      <c r="KLK797" s="125"/>
      <c r="KLL797" s="149"/>
      <c r="KLM797" s="125"/>
      <c r="KLN797" s="149"/>
      <c r="KLO797" s="125"/>
      <c r="KLP797" s="149"/>
      <c r="KLQ797" s="125"/>
      <c r="KLR797" s="149"/>
      <c r="KLS797" s="125"/>
      <c r="KLT797" s="149"/>
      <c r="KLU797" s="125"/>
      <c r="KLV797" s="149"/>
      <c r="KLW797" s="125"/>
      <c r="KLX797" s="149"/>
      <c r="KLY797" s="125"/>
      <c r="KLZ797" s="149"/>
      <c r="KMA797" s="125"/>
      <c r="KMB797" s="149"/>
      <c r="KMC797" s="125"/>
      <c r="KMD797" s="149"/>
      <c r="KME797" s="125"/>
      <c r="KMF797" s="149"/>
      <c r="KMG797" s="125"/>
      <c r="KMH797" s="149"/>
      <c r="KMI797" s="125"/>
      <c r="KMJ797" s="149"/>
      <c r="KMK797" s="125"/>
      <c r="KML797" s="149"/>
      <c r="KMM797" s="125"/>
      <c r="KMN797" s="149"/>
      <c r="KMO797" s="125"/>
      <c r="KMP797" s="149"/>
      <c r="KMQ797" s="125"/>
      <c r="KMR797" s="149"/>
      <c r="KMS797" s="125"/>
      <c r="KMT797" s="149"/>
      <c r="KMU797" s="125"/>
      <c r="KMV797" s="149"/>
      <c r="KMW797" s="125"/>
      <c r="KMX797" s="149"/>
      <c r="KMY797" s="125"/>
      <c r="KMZ797" s="149"/>
      <c r="KNA797" s="125"/>
      <c r="KNB797" s="149"/>
      <c r="KNC797" s="125"/>
      <c r="KND797" s="149"/>
      <c r="KNE797" s="125"/>
      <c r="KNF797" s="149"/>
      <c r="KNG797" s="125"/>
      <c r="KNH797" s="149"/>
      <c r="KNI797" s="125"/>
      <c r="KNJ797" s="149"/>
      <c r="KNK797" s="125"/>
      <c r="KNL797" s="149"/>
      <c r="KNM797" s="125"/>
      <c r="KNN797" s="149"/>
      <c r="KNO797" s="125"/>
      <c r="KNP797" s="149"/>
      <c r="KNQ797" s="125"/>
      <c r="KNR797" s="149"/>
      <c r="KNS797" s="125"/>
      <c r="KNT797" s="149"/>
      <c r="KNU797" s="125"/>
      <c r="KNV797" s="149"/>
      <c r="KNW797" s="125"/>
      <c r="KNX797" s="149"/>
      <c r="KNY797" s="125"/>
      <c r="KNZ797" s="149"/>
      <c r="KOA797" s="125"/>
      <c r="KOB797" s="149"/>
      <c r="KOC797" s="125"/>
      <c r="KOD797" s="149"/>
      <c r="KOE797" s="125"/>
      <c r="KOF797" s="149"/>
      <c r="KOG797" s="125"/>
      <c r="KOH797" s="149"/>
      <c r="KOI797" s="125"/>
      <c r="KOJ797" s="149"/>
      <c r="KOK797" s="125"/>
      <c r="KOL797" s="149"/>
      <c r="KOM797" s="125"/>
      <c r="KON797" s="149"/>
      <c r="KOO797" s="125"/>
      <c r="KOP797" s="149"/>
      <c r="KOQ797" s="125"/>
      <c r="KOR797" s="149"/>
      <c r="KOS797" s="125"/>
      <c r="KOT797" s="149"/>
      <c r="KOU797" s="125"/>
      <c r="KOV797" s="149"/>
      <c r="KOW797" s="125"/>
      <c r="KOX797" s="149"/>
      <c r="KOY797" s="125"/>
      <c r="KOZ797" s="149"/>
      <c r="KPA797" s="125"/>
      <c r="KPB797" s="149"/>
      <c r="KPC797" s="125"/>
      <c r="KPD797" s="149"/>
      <c r="KPE797" s="125"/>
      <c r="KPF797" s="149"/>
      <c r="KPG797" s="125"/>
      <c r="KPH797" s="149"/>
      <c r="KPI797" s="125"/>
      <c r="KPJ797" s="149"/>
      <c r="KPK797" s="125"/>
      <c r="KPL797" s="149"/>
      <c r="KPM797" s="125"/>
      <c r="KPN797" s="149"/>
      <c r="KPO797" s="125"/>
      <c r="KPP797" s="149"/>
      <c r="KPQ797" s="125"/>
      <c r="KPR797" s="149"/>
      <c r="KPS797" s="125"/>
      <c r="KPT797" s="149"/>
      <c r="KPU797" s="125"/>
      <c r="KPV797" s="149"/>
      <c r="KPW797" s="125"/>
      <c r="KPX797" s="149"/>
      <c r="KPY797" s="125"/>
      <c r="KPZ797" s="149"/>
      <c r="KQA797" s="125"/>
      <c r="KQB797" s="149"/>
      <c r="KQC797" s="125"/>
      <c r="KQD797" s="149"/>
      <c r="KQE797" s="125"/>
      <c r="KQF797" s="149"/>
      <c r="KQG797" s="125"/>
      <c r="KQH797" s="149"/>
      <c r="KQI797" s="125"/>
      <c r="KQJ797" s="149"/>
      <c r="KQK797" s="125"/>
      <c r="KQL797" s="149"/>
      <c r="KQM797" s="125"/>
      <c r="KQN797" s="149"/>
      <c r="KQO797" s="125"/>
      <c r="KQP797" s="149"/>
      <c r="KQQ797" s="125"/>
      <c r="KQR797" s="149"/>
      <c r="KQS797" s="125"/>
      <c r="KQT797" s="149"/>
      <c r="KQU797" s="125"/>
      <c r="KQV797" s="149"/>
      <c r="KQW797" s="125"/>
      <c r="KQX797" s="149"/>
      <c r="KQY797" s="125"/>
      <c r="KQZ797" s="149"/>
      <c r="KRA797" s="125"/>
      <c r="KRB797" s="149"/>
      <c r="KRC797" s="125"/>
      <c r="KRD797" s="149"/>
      <c r="KRE797" s="125"/>
      <c r="KRF797" s="149"/>
      <c r="KRG797" s="125"/>
      <c r="KRH797" s="149"/>
      <c r="KRI797" s="125"/>
      <c r="KRJ797" s="149"/>
      <c r="KRK797" s="125"/>
      <c r="KRL797" s="149"/>
      <c r="KRM797" s="125"/>
      <c r="KRN797" s="149"/>
      <c r="KRO797" s="125"/>
      <c r="KRP797" s="149"/>
      <c r="KRQ797" s="125"/>
      <c r="KRR797" s="149"/>
      <c r="KRS797" s="125"/>
      <c r="KRT797" s="149"/>
      <c r="KRU797" s="125"/>
      <c r="KRV797" s="149"/>
      <c r="KRW797" s="125"/>
      <c r="KRX797" s="149"/>
      <c r="KRY797" s="125"/>
      <c r="KRZ797" s="149"/>
      <c r="KSA797" s="125"/>
      <c r="KSB797" s="149"/>
      <c r="KSC797" s="125"/>
      <c r="KSD797" s="149"/>
      <c r="KSE797" s="125"/>
      <c r="KSF797" s="149"/>
      <c r="KSG797" s="125"/>
      <c r="KSH797" s="149"/>
      <c r="KSI797" s="125"/>
      <c r="KSJ797" s="149"/>
      <c r="KSK797" s="125"/>
      <c r="KSL797" s="149"/>
      <c r="KSM797" s="125"/>
      <c r="KSN797" s="149"/>
      <c r="KSO797" s="125"/>
      <c r="KSP797" s="149"/>
      <c r="KSQ797" s="125"/>
      <c r="KSR797" s="149"/>
      <c r="KSS797" s="125"/>
      <c r="KST797" s="149"/>
      <c r="KSU797" s="125"/>
      <c r="KSV797" s="149"/>
      <c r="KSW797" s="125"/>
      <c r="KSX797" s="149"/>
      <c r="KSY797" s="125"/>
      <c r="KSZ797" s="149"/>
      <c r="KTA797" s="125"/>
      <c r="KTB797" s="149"/>
      <c r="KTC797" s="125"/>
      <c r="KTD797" s="149"/>
      <c r="KTE797" s="125"/>
      <c r="KTF797" s="149"/>
      <c r="KTG797" s="125"/>
      <c r="KTH797" s="149"/>
      <c r="KTI797" s="125"/>
      <c r="KTJ797" s="149"/>
      <c r="KTK797" s="125"/>
      <c r="KTL797" s="149"/>
      <c r="KTM797" s="125"/>
      <c r="KTN797" s="149"/>
      <c r="KTO797" s="125"/>
      <c r="KTP797" s="149"/>
      <c r="KTQ797" s="125"/>
      <c r="KTR797" s="149"/>
      <c r="KTS797" s="125"/>
      <c r="KTT797" s="149"/>
      <c r="KTU797" s="125"/>
      <c r="KTV797" s="149"/>
      <c r="KTW797" s="125"/>
      <c r="KTX797" s="149"/>
      <c r="KTY797" s="125"/>
      <c r="KTZ797" s="149"/>
      <c r="KUA797" s="125"/>
      <c r="KUB797" s="149"/>
      <c r="KUC797" s="125"/>
      <c r="KUD797" s="149"/>
      <c r="KUE797" s="125"/>
      <c r="KUF797" s="149"/>
      <c r="KUG797" s="125"/>
      <c r="KUH797" s="149"/>
      <c r="KUI797" s="125"/>
      <c r="KUJ797" s="149"/>
      <c r="KUK797" s="125"/>
      <c r="KUL797" s="149"/>
      <c r="KUM797" s="125"/>
      <c r="KUN797" s="149"/>
      <c r="KUO797" s="125"/>
      <c r="KUP797" s="149"/>
      <c r="KUQ797" s="125"/>
      <c r="KUR797" s="149"/>
      <c r="KUS797" s="125"/>
      <c r="KUT797" s="149"/>
      <c r="KUU797" s="125"/>
      <c r="KUV797" s="149"/>
      <c r="KUW797" s="125"/>
      <c r="KUX797" s="149"/>
      <c r="KUY797" s="125"/>
      <c r="KUZ797" s="149"/>
      <c r="KVA797" s="125"/>
      <c r="KVB797" s="149"/>
      <c r="KVC797" s="125"/>
      <c r="KVD797" s="149"/>
      <c r="KVE797" s="125"/>
      <c r="KVF797" s="149"/>
      <c r="KVG797" s="125"/>
      <c r="KVH797" s="149"/>
      <c r="KVI797" s="125"/>
      <c r="KVJ797" s="149"/>
      <c r="KVK797" s="125"/>
      <c r="KVL797" s="149"/>
      <c r="KVM797" s="125"/>
      <c r="KVN797" s="149"/>
      <c r="KVO797" s="125"/>
      <c r="KVP797" s="149"/>
      <c r="KVQ797" s="125"/>
      <c r="KVR797" s="149"/>
      <c r="KVS797" s="125"/>
      <c r="KVT797" s="149"/>
      <c r="KVU797" s="125"/>
      <c r="KVV797" s="149"/>
      <c r="KVW797" s="125"/>
      <c r="KVX797" s="149"/>
      <c r="KVY797" s="125"/>
      <c r="KVZ797" s="149"/>
      <c r="KWA797" s="125"/>
      <c r="KWB797" s="149"/>
      <c r="KWC797" s="125"/>
      <c r="KWD797" s="149"/>
      <c r="KWE797" s="125"/>
      <c r="KWF797" s="149"/>
      <c r="KWG797" s="125"/>
      <c r="KWH797" s="149"/>
      <c r="KWI797" s="125"/>
      <c r="KWJ797" s="149"/>
      <c r="KWK797" s="125"/>
      <c r="KWL797" s="149"/>
      <c r="KWM797" s="125"/>
      <c r="KWN797" s="149"/>
      <c r="KWO797" s="125"/>
      <c r="KWP797" s="149"/>
      <c r="KWQ797" s="125"/>
      <c r="KWR797" s="149"/>
      <c r="KWS797" s="125"/>
      <c r="KWT797" s="149"/>
      <c r="KWU797" s="125"/>
      <c r="KWV797" s="149"/>
      <c r="KWW797" s="125"/>
      <c r="KWX797" s="149"/>
      <c r="KWY797" s="125"/>
      <c r="KWZ797" s="149"/>
      <c r="KXA797" s="125"/>
      <c r="KXB797" s="149"/>
      <c r="KXC797" s="125"/>
      <c r="KXD797" s="149"/>
      <c r="KXE797" s="125"/>
      <c r="KXF797" s="149"/>
      <c r="KXG797" s="125"/>
      <c r="KXH797" s="149"/>
      <c r="KXI797" s="125"/>
      <c r="KXJ797" s="149"/>
      <c r="KXK797" s="125"/>
      <c r="KXL797" s="149"/>
      <c r="KXM797" s="125"/>
      <c r="KXN797" s="149"/>
      <c r="KXO797" s="125"/>
      <c r="KXP797" s="149"/>
      <c r="KXQ797" s="125"/>
      <c r="KXR797" s="149"/>
      <c r="KXS797" s="125"/>
      <c r="KXT797" s="149"/>
      <c r="KXU797" s="125"/>
      <c r="KXV797" s="149"/>
      <c r="KXW797" s="125"/>
      <c r="KXX797" s="149"/>
      <c r="KXY797" s="125"/>
      <c r="KXZ797" s="149"/>
      <c r="KYA797" s="125"/>
      <c r="KYB797" s="149"/>
      <c r="KYC797" s="125"/>
      <c r="KYD797" s="149"/>
      <c r="KYE797" s="125"/>
      <c r="KYF797" s="149"/>
      <c r="KYG797" s="125"/>
      <c r="KYH797" s="149"/>
      <c r="KYI797" s="125"/>
      <c r="KYJ797" s="149"/>
      <c r="KYK797" s="125"/>
      <c r="KYL797" s="149"/>
      <c r="KYM797" s="125"/>
      <c r="KYN797" s="149"/>
      <c r="KYO797" s="125"/>
      <c r="KYP797" s="149"/>
      <c r="KYQ797" s="125"/>
      <c r="KYR797" s="149"/>
      <c r="KYS797" s="125"/>
      <c r="KYT797" s="149"/>
      <c r="KYU797" s="125"/>
      <c r="KYV797" s="149"/>
      <c r="KYW797" s="125"/>
      <c r="KYX797" s="149"/>
      <c r="KYY797" s="125"/>
      <c r="KYZ797" s="149"/>
      <c r="KZA797" s="125"/>
      <c r="KZB797" s="149"/>
      <c r="KZC797" s="125"/>
      <c r="KZD797" s="149"/>
      <c r="KZE797" s="125"/>
      <c r="KZF797" s="149"/>
      <c r="KZG797" s="125"/>
      <c r="KZH797" s="149"/>
      <c r="KZI797" s="125"/>
      <c r="KZJ797" s="149"/>
      <c r="KZK797" s="125"/>
      <c r="KZL797" s="149"/>
      <c r="KZM797" s="125"/>
      <c r="KZN797" s="149"/>
      <c r="KZO797" s="125"/>
      <c r="KZP797" s="149"/>
      <c r="KZQ797" s="125"/>
      <c r="KZR797" s="149"/>
      <c r="KZS797" s="125"/>
      <c r="KZT797" s="149"/>
      <c r="KZU797" s="125"/>
      <c r="KZV797" s="149"/>
      <c r="KZW797" s="125"/>
      <c r="KZX797" s="149"/>
      <c r="KZY797" s="125"/>
      <c r="KZZ797" s="149"/>
      <c r="LAA797" s="125"/>
      <c r="LAB797" s="149"/>
      <c r="LAC797" s="125"/>
      <c r="LAD797" s="149"/>
      <c r="LAE797" s="125"/>
      <c r="LAF797" s="149"/>
      <c r="LAG797" s="125"/>
      <c r="LAH797" s="149"/>
      <c r="LAI797" s="125"/>
      <c r="LAJ797" s="149"/>
      <c r="LAK797" s="125"/>
      <c r="LAL797" s="149"/>
      <c r="LAM797" s="125"/>
      <c r="LAN797" s="149"/>
      <c r="LAO797" s="125"/>
      <c r="LAP797" s="149"/>
      <c r="LAQ797" s="125"/>
      <c r="LAR797" s="149"/>
      <c r="LAS797" s="125"/>
      <c r="LAT797" s="149"/>
      <c r="LAU797" s="125"/>
      <c r="LAV797" s="149"/>
      <c r="LAW797" s="125"/>
      <c r="LAX797" s="149"/>
      <c r="LAY797" s="125"/>
      <c r="LAZ797" s="149"/>
      <c r="LBA797" s="125"/>
      <c r="LBB797" s="149"/>
      <c r="LBC797" s="125"/>
      <c r="LBD797" s="149"/>
      <c r="LBE797" s="125"/>
      <c r="LBF797" s="149"/>
      <c r="LBG797" s="125"/>
      <c r="LBH797" s="149"/>
      <c r="LBI797" s="125"/>
      <c r="LBJ797" s="149"/>
      <c r="LBK797" s="125"/>
      <c r="LBL797" s="149"/>
      <c r="LBM797" s="125"/>
      <c r="LBN797" s="149"/>
      <c r="LBO797" s="125"/>
      <c r="LBP797" s="149"/>
      <c r="LBQ797" s="125"/>
      <c r="LBR797" s="149"/>
      <c r="LBS797" s="125"/>
      <c r="LBT797" s="149"/>
      <c r="LBU797" s="125"/>
      <c r="LBV797" s="149"/>
      <c r="LBW797" s="125"/>
      <c r="LBX797" s="149"/>
      <c r="LBY797" s="125"/>
      <c r="LBZ797" s="149"/>
      <c r="LCA797" s="125"/>
      <c r="LCB797" s="149"/>
      <c r="LCC797" s="125"/>
      <c r="LCD797" s="149"/>
      <c r="LCE797" s="125"/>
      <c r="LCF797" s="149"/>
      <c r="LCG797" s="125"/>
      <c r="LCH797" s="149"/>
      <c r="LCI797" s="125"/>
      <c r="LCJ797" s="149"/>
      <c r="LCK797" s="125"/>
      <c r="LCL797" s="149"/>
      <c r="LCM797" s="125"/>
      <c r="LCN797" s="149"/>
      <c r="LCO797" s="125"/>
      <c r="LCP797" s="149"/>
      <c r="LCQ797" s="125"/>
      <c r="LCR797" s="149"/>
      <c r="LCS797" s="125"/>
      <c r="LCT797" s="149"/>
      <c r="LCU797" s="125"/>
      <c r="LCV797" s="149"/>
      <c r="LCW797" s="125"/>
      <c r="LCX797" s="149"/>
      <c r="LCY797" s="125"/>
      <c r="LCZ797" s="149"/>
      <c r="LDA797" s="125"/>
      <c r="LDB797" s="149"/>
      <c r="LDC797" s="125"/>
      <c r="LDD797" s="149"/>
      <c r="LDE797" s="125"/>
      <c r="LDF797" s="149"/>
      <c r="LDG797" s="125"/>
      <c r="LDH797" s="149"/>
      <c r="LDI797" s="125"/>
      <c r="LDJ797" s="149"/>
      <c r="LDK797" s="125"/>
      <c r="LDL797" s="149"/>
      <c r="LDM797" s="125"/>
      <c r="LDN797" s="149"/>
      <c r="LDO797" s="125"/>
      <c r="LDP797" s="149"/>
      <c r="LDQ797" s="125"/>
      <c r="LDR797" s="149"/>
      <c r="LDS797" s="125"/>
      <c r="LDT797" s="149"/>
      <c r="LDU797" s="125"/>
      <c r="LDV797" s="149"/>
      <c r="LDW797" s="125"/>
      <c r="LDX797" s="149"/>
      <c r="LDY797" s="125"/>
      <c r="LDZ797" s="149"/>
      <c r="LEA797" s="125"/>
      <c r="LEB797" s="149"/>
      <c r="LEC797" s="125"/>
      <c r="LED797" s="149"/>
      <c r="LEE797" s="125"/>
      <c r="LEF797" s="149"/>
      <c r="LEG797" s="125"/>
      <c r="LEH797" s="149"/>
      <c r="LEI797" s="125"/>
      <c r="LEJ797" s="149"/>
      <c r="LEK797" s="125"/>
      <c r="LEL797" s="149"/>
      <c r="LEM797" s="125"/>
      <c r="LEN797" s="149"/>
      <c r="LEO797" s="125"/>
      <c r="LEP797" s="149"/>
      <c r="LEQ797" s="125"/>
      <c r="LER797" s="149"/>
      <c r="LES797" s="125"/>
      <c r="LET797" s="149"/>
      <c r="LEU797" s="125"/>
      <c r="LEV797" s="149"/>
      <c r="LEW797" s="125"/>
      <c r="LEX797" s="149"/>
      <c r="LEY797" s="125"/>
      <c r="LEZ797" s="149"/>
      <c r="LFA797" s="125"/>
      <c r="LFB797" s="149"/>
      <c r="LFC797" s="125"/>
      <c r="LFD797" s="149"/>
      <c r="LFE797" s="125"/>
      <c r="LFF797" s="149"/>
      <c r="LFG797" s="125"/>
      <c r="LFH797" s="149"/>
      <c r="LFI797" s="125"/>
      <c r="LFJ797" s="149"/>
      <c r="LFK797" s="125"/>
      <c r="LFL797" s="149"/>
      <c r="LFM797" s="125"/>
      <c r="LFN797" s="149"/>
      <c r="LFO797" s="125"/>
      <c r="LFP797" s="149"/>
      <c r="LFQ797" s="125"/>
      <c r="LFR797" s="149"/>
      <c r="LFS797" s="125"/>
      <c r="LFT797" s="149"/>
      <c r="LFU797" s="125"/>
      <c r="LFV797" s="149"/>
      <c r="LFW797" s="125"/>
      <c r="LFX797" s="149"/>
      <c r="LFY797" s="125"/>
      <c r="LFZ797" s="149"/>
      <c r="LGA797" s="125"/>
      <c r="LGB797" s="149"/>
      <c r="LGC797" s="125"/>
      <c r="LGD797" s="149"/>
      <c r="LGE797" s="125"/>
      <c r="LGF797" s="149"/>
      <c r="LGG797" s="125"/>
      <c r="LGH797" s="149"/>
      <c r="LGI797" s="125"/>
      <c r="LGJ797" s="149"/>
      <c r="LGK797" s="125"/>
      <c r="LGL797" s="149"/>
      <c r="LGM797" s="125"/>
      <c r="LGN797" s="149"/>
      <c r="LGO797" s="125"/>
      <c r="LGP797" s="149"/>
      <c r="LGQ797" s="125"/>
      <c r="LGR797" s="149"/>
      <c r="LGS797" s="125"/>
      <c r="LGT797" s="149"/>
      <c r="LGU797" s="125"/>
      <c r="LGV797" s="149"/>
      <c r="LGW797" s="125"/>
      <c r="LGX797" s="149"/>
      <c r="LGY797" s="125"/>
      <c r="LGZ797" s="149"/>
      <c r="LHA797" s="125"/>
      <c r="LHB797" s="149"/>
      <c r="LHC797" s="125"/>
      <c r="LHD797" s="149"/>
      <c r="LHE797" s="125"/>
      <c r="LHF797" s="149"/>
      <c r="LHG797" s="125"/>
      <c r="LHH797" s="149"/>
      <c r="LHI797" s="125"/>
      <c r="LHJ797" s="149"/>
      <c r="LHK797" s="125"/>
      <c r="LHL797" s="149"/>
      <c r="LHM797" s="125"/>
      <c r="LHN797" s="149"/>
      <c r="LHO797" s="125"/>
      <c r="LHP797" s="149"/>
      <c r="LHQ797" s="125"/>
      <c r="LHR797" s="149"/>
      <c r="LHS797" s="125"/>
      <c r="LHT797" s="149"/>
      <c r="LHU797" s="125"/>
      <c r="LHV797" s="149"/>
      <c r="LHW797" s="125"/>
      <c r="LHX797" s="149"/>
      <c r="LHY797" s="125"/>
      <c r="LHZ797" s="149"/>
      <c r="LIA797" s="125"/>
      <c r="LIB797" s="149"/>
      <c r="LIC797" s="125"/>
      <c r="LID797" s="149"/>
      <c r="LIE797" s="125"/>
      <c r="LIF797" s="149"/>
      <c r="LIG797" s="125"/>
      <c r="LIH797" s="149"/>
      <c r="LII797" s="125"/>
      <c r="LIJ797" s="149"/>
      <c r="LIK797" s="125"/>
      <c r="LIL797" s="149"/>
      <c r="LIM797" s="125"/>
      <c r="LIN797" s="149"/>
      <c r="LIO797" s="125"/>
      <c r="LIP797" s="149"/>
      <c r="LIQ797" s="125"/>
      <c r="LIR797" s="149"/>
      <c r="LIS797" s="125"/>
      <c r="LIT797" s="149"/>
      <c r="LIU797" s="125"/>
      <c r="LIV797" s="149"/>
      <c r="LIW797" s="125"/>
      <c r="LIX797" s="149"/>
      <c r="LIY797" s="125"/>
      <c r="LIZ797" s="149"/>
      <c r="LJA797" s="125"/>
      <c r="LJB797" s="149"/>
      <c r="LJC797" s="125"/>
      <c r="LJD797" s="149"/>
      <c r="LJE797" s="125"/>
      <c r="LJF797" s="149"/>
      <c r="LJG797" s="125"/>
      <c r="LJH797" s="149"/>
      <c r="LJI797" s="125"/>
      <c r="LJJ797" s="149"/>
      <c r="LJK797" s="125"/>
      <c r="LJL797" s="149"/>
      <c r="LJM797" s="125"/>
      <c r="LJN797" s="149"/>
      <c r="LJO797" s="125"/>
      <c r="LJP797" s="149"/>
      <c r="LJQ797" s="125"/>
      <c r="LJR797" s="149"/>
      <c r="LJS797" s="125"/>
      <c r="LJT797" s="149"/>
      <c r="LJU797" s="125"/>
      <c r="LJV797" s="149"/>
      <c r="LJW797" s="125"/>
      <c r="LJX797" s="149"/>
      <c r="LJY797" s="125"/>
      <c r="LJZ797" s="149"/>
      <c r="LKA797" s="125"/>
      <c r="LKB797" s="149"/>
      <c r="LKC797" s="125"/>
      <c r="LKD797" s="149"/>
      <c r="LKE797" s="125"/>
      <c r="LKF797" s="149"/>
      <c r="LKG797" s="125"/>
      <c r="LKH797" s="149"/>
      <c r="LKI797" s="125"/>
      <c r="LKJ797" s="149"/>
      <c r="LKK797" s="125"/>
      <c r="LKL797" s="149"/>
      <c r="LKM797" s="125"/>
      <c r="LKN797" s="149"/>
      <c r="LKO797" s="125"/>
      <c r="LKP797" s="149"/>
      <c r="LKQ797" s="125"/>
      <c r="LKR797" s="149"/>
      <c r="LKS797" s="125"/>
      <c r="LKT797" s="149"/>
      <c r="LKU797" s="125"/>
      <c r="LKV797" s="149"/>
      <c r="LKW797" s="125"/>
      <c r="LKX797" s="149"/>
      <c r="LKY797" s="125"/>
      <c r="LKZ797" s="149"/>
      <c r="LLA797" s="125"/>
      <c r="LLB797" s="149"/>
      <c r="LLC797" s="125"/>
      <c r="LLD797" s="149"/>
      <c r="LLE797" s="125"/>
      <c r="LLF797" s="149"/>
      <c r="LLG797" s="125"/>
      <c r="LLH797" s="149"/>
      <c r="LLI797" s="125"/>
      <c r="LLJ797" s="149"/>
      <c r="LLK797" s="125"/>
      <c r="LLL797" s="149"/>
      <c r="LLM797" s="125"/>
      <c r="LLN797" s="149"/>
      <c r="LLO797" s="125"/>
      <c r="LLP797" s="149"/>
      <c r="LLQ797" s="125"/>
      <c r="LLR797" s="149"/>
      <c r="LLS797" s="125"/>
      <c r="LLT797" s="149"/>
      <c r="LLU797" s="125"/>
      <c r="LLV797" s="149"/>
      <c r="LLW797" s="125"/>
      <c r="LLX797" s="149"/>
      <c r="LLY797" s="125"/>
      <c r="LLZ797" s="149"/>
      <c r="LMA797" s="125"/>
      <c r="LMB797" s="149"/>
      <c r="LMC797" s="125"/>
      <c r="LMD797" s="149"/>
      <c r="LME797" s="125"/>
      <c r="LMF797" s="149"/>
      <c r="LMG797" s="125"/>
      <c r="LMH797" s="149"/>
      <c r="LMI797" s="125"/>
      <c r="LMJ797" s="149"/>
      <c r="LMK797" s="125"/>
      <c r="LML797" s="149"/>
      <c r="LMM797" s="125"/>
      <c r="LMN797" s="149"/>
      <c r="LMO797" s="125"/>
      <c r="LMP797" s="149"/>
      <c r="LMQ797" s="125"/>
      <c r="LMR797" s="149"/>
      <c r="LMS797" s="125"/>
      <c r="LMT797" s="149"/>
      <c r="LMU797" s="125"/>
      <c r="LMV797" s="149"/>
      <c r="LMW797" s="125"/>
      <c r="LMX797" s="149"/>
      <c r="LMY797" s="125"/>
      <c r="LMZ797" s="149"/>
      <c r="LNA797" s="125"/>
      <c r="LNB797" s="149"/>
      <c r="LNC797" s="125"/>
      <c r="LND797" s="149"/>
      <c r="LNE797" s="125"/>
      <c r="LNF797" s="149"/>
      <c r="LNG797" s="125"/>
      <c r="LNH797" s="149"/>
      <c r="LNI797" s="125"/>
      <c r="LNJ797" s="149"/>
      <c r="LNK797" s="125"/>
      <c r="LNL797" s="149"/>
      <c r="LNM797" s="125"/>
      <c r="LNN797" s="149"/>
      <c r="LNO797" s="125"/>
      <c r="LNP797" s="149"/>
      <c r="LNQ797" s="125"/>
      <c r="LNR797" s="149"/>
      <c r="LNS797" s="125"/>
      <c r="LNT797" s="149"/>
      <c r="LNU797" s="125"/>
      <c r="LNV797" s="149"/>
      <c r="LNW797" s="125"/>
      <c r="LNX797" s="149"/>
      <c r="LNY797" s="125"/>
      <c r="LNZ797" s="149"/>
      <c r="LOA797" s="125"/>
      <c r="LOB797" s="149"/>
      <c r="LOC797" s="125"/>
      <c r="LOD797" s="149"/>
      <c r="LOE797" s="125"/>
      <c r="LOF797" s="149"/>
      <c r="LOG797" s="125"/>
      <c r="LOH797" s="149"/>
      <c r="LOI797" s="125"/>
      <c r="LOJ797" s="149"/>
      <c r="LOK797" s="125"/>
      <c r="LOL797" s="149"/>
      <c r="LOM797" s="125"/>
      <c r="LON797" s="149"/>
      <c r="LOO797" s="125"/>
      <c r="LOP797" s="149"/>
      <c r="LOQ797" s="125"/>
      <c r="LOR797" s="149"/>
      <c r="LOS797" s="125"/>
      <c r="LOT797" s="149"/>
      <c r="LOU797" s="125"/>
      <c r="LOV797" s="149"/>
      <c r="LOW797" s="125"/>
      <c r="LOX797" s="149"/>
      <c r="LOY797" s="125"/>
      <c r="LOZ797" s="149"/>
      <c r="LPA797" s="125"/>
      <c r="LPB797" s="149"/>
      <c r="LPC797" s="125"/>
      <c r="LPD797" s="149"/>
      <c r="LPE797" s="125"/>
      <c r="LPF797" s="149"/>
      <c r="LPG797" s="125"/>
      <c r="LPH797" s="149"/>
      <c r="LPI797" s="125"/>
      <c r="LPJ797" s="149"/>
      <c r="LPK797" s="125"/>
      <c r="LPL797" s="149"/>
      <c r="LPM797" s="125"/>
      <c r="LPN797" s="149"/>
      <c r="LPO797" s="125"/>
      <c r="LPP797" s="149"/>
      <c r="LPQ797" s="125"/>
      <c r="LPR797" s="149"/>
      <c r="LPS797" s="125"/>
      <c r="LPT797" s="149"/>
      <c r="LPU797" s="125"/>
      <c r="LPV797" s="149"/>
      <c r="LPW797" s="125"/>
      <c r="LPX797" s="149"/>
      <c r="LPY797" s="125"/>
      <c r="LPZ797" s="149"/>
      <c r="LQA797" s="125"/>
      <c r="LQB797" s="149"/>
      <c r="LQC797" s="125"/>
      <c r="LQD797" s="149"/>
      <c r="LQE797" s="125"/>
      <c r="LQF797" s="149"/>
      <c r="LQG797" s="125"/>
      <c r="LQH797" s="149"/>
      <c r="LQI797" s="125"/>
      <c r="LQJ797" s="149"/>
      <c r="LQK797" s="125"/>
      <c r="LQL797" s="149"/>
      <c r="LQM797" s="125"/>
      <c r="LQN797" s="149"/>
      <c r="LQO797" s="125"/>
      <c r="LQP797" s="149"/>
      <c r="LQQ797" s="125"/>
      <c r="LQR797" s="149"/>
      <c r="LQS797" s="125"/>
      <c r="LQT797" s="149"/>
      <c r="LQU797" s="125"/>
      <c r="LQV797" s="149"/>
      <c r="LQW797" s="125"/>
      <c r="LQX797" s="149"/>
      <c r="LQY797" s="125"/>
      <c r="LQZ797" s="149"/>
      <c r="LRA797" s="125"/>
      <c r="LRB797" s="149"/>
      <c r="LRC797" s="125"/>
      <c r="LRD797" s="149"/>
      <c r="LRE797" s="125"/>
      <c r="LRF797" s="149"/>
      <c r="LRG797" s="125"/>
      <c r="LRH797" s="149"/>
      <c r="LRI797" s="125"/>
      <c r="LRJ797" s="149"/>
      <c r="LRK797" s="125"/>
      <c r="LRL797" s="149"/>
      <c r="LRM797" s="125"/>
      <c r="LRN797" s="149"/>
      <c r="LRO797" s="125"/>
      <c r="LRP797" s="149"/>
      <c r="LRQ797" s="125"/>
      <c r="LRR797" s="149"/>
      <c r="LRS797" s="125"/>
      <c r="LRT797" s="149"/>
      <c r="LRU797" s="125"/>
      <c r="LRV797" s="149"/>
      <c r="LRW797" s="125"/>
      <c r="LRX797" s="149"/>
      <c r="LRY797" s="125"/>
      <c r="LRZ797" s="149"/>
      <c r="LSA797" s="125"/>
      <c r="LSB797" s="149"/>
      <c r="LSC797" s="125"/>
      <c r="LSD797" s="149"/>
      <c r="LSE797" s="125"/>
      <c r="LSF797" s="149"/>
      <c r="LSG797" s="125"/>
      <c r="LSH797" s="149"/>
      <c r="LSI797" s="125"/>
      <c r="LSJ797" s="149"/>
      <c r="LSK797" s="125"/>
      <c r="LSL797" s="149"/>
      <c r="LSM797" s="125"/>
      <c r="LSN797" s="149"/>
      <c r="LSO797" s="125"/>
      <c r="LSP797" s="149"/>
      <c r="LSQ797" s="125"/>
      <c r="LSR797" s="149"/>
      <c r="LSS797" s="125"/>
      <c r="LST797" s="149"/>
      <c r="LSU797" s="125"/>
      <c r="LSV797" s="149"/>
      <c r="LSW797" s="125"/>
      <c r="LSX797" s="149"/>
      <c r="LSY797" s="125"/>
      <c r="LSZ797" s="149"/>
      <c r="LTA797" s="125"/>
      <c r="LTB797" s="149"/>
      <c r="LTC797" s="125"/>
      <c r="LTD797" s="149"/>
      <c r="LTE797" s="125"/>
      <c r="LTF797" s="149"/>
      <c r="LTG797" s="125"/>
      <c r="LTH797" s="149"/>
      <c r="LTI797" s="125"/>
      <c r="LTJ797" s="149"/>
      <c r="LTK797" s="125"/>
      <c r="LTL797" s="149"/>
      <c r="LTM797" s="125"/>
      <c r="LTN797" s="149"/>
      <c r="LTO797" s="125"/>
      <c r="LTP797" s="149"/>
      <c r="LTQ797" s="125"/>
      <c r="LTR797" s="149"/>
      <c r="LTS797" s="125"/>
      <c r="LTT797" s="149"/>
      <c r="LTU797" s="125"/>
      <c r="LTV797" s="149"/>
      <c r="LTW797" s="125"/>
      <c r="LTX797" s="149"/>
      <c r="LTY797" s="125"/>
      <c r="LTZ797" s="149"/>
      <c r="LUA797" s="125"/>
      <c r="LUB797" s="149"/>
      <c r="LUC797" s="125"/>
      <c r="LUD797" s="149"/>
      <c r="LUE797" s="125"/>
      <c r="LUF797" s="149"/>
      <c r="LUG797" s="125"/>
      <c r="LUH797" s="149"/>
      <c r="LUI797" s="125"/>
      <c r="LUJ797" s="149"/>
      <c r="LUK797" s="125"/>
      <c r="LUL797" s="149"/>
      <c r="LUM797" s="125"/>
      <c r="LUN797" s="149"/>
      <c r="LUO797" s="125"/>
      <c r="LUP797" s="149"/>
      <c r="LUQ797" s="125"/>
      <c r="LUR797" s="149"/>
      <c r="LUS797" s="125"/>
      <c r="LUT797" s="149"/>
      <c r="LUU797" s="125"/>
      <c r="LUV797" s="149"/>
      <c r="LUW797" s="125"/>
      <c r="LUX797" s="149"/>
      <c r="LUY797" s="125"/>
      <c r="LUZ797" s="149"/>
      <c r="LVA797" s="125"/>
      <c r="LVB797" s="149"/>
      <c r="LVC797" s="125"/>
      <c r="LVD797" s="149"/>
      <c r="LVE797" s="125"/>
      <c r="LVF797" s="149"/>
      <c r="LVG797" s="125"/>
      <c r="LVH797" s="149"/>
      <c r="LVI797" s="125"/>
      <c r="LVJ797" s="149"/>
      <c r="LVK797" s="125"/>
      <c r="LVL797" s="149"/>
      <c r="LVM797" s="125"/>
      <c r="LVN797" s="149"/>
      <c r="LVO797" s="125"/>
      <c r="LVP797" s="149"/>
      <c r="LVQ797" s="125"/>
      <c r="LVR797" s="149"/>
      <c r="LVS797" s="125"/>
      <c r="LVT797" s="149"/>
      <c r="LVU797" s="125"/>
      <c r="LVV797" s="149"/>
      <c r="LVW797" s="125"/>
      <c r="LVX797" s="149"/>
      <c r="LVY797" s="125"/>
      <c r="LVZ797" s="149"/>
      <c r="LWA797" s="125"/>
      <c r="LWB797" s="149"/>
      <c r="LWC797" s="125"/>
      <c r="LWD797" s="149"/>
      <c r="LWE797" s="125"/>
      <c r="LWF797" s="149"/>
      <c r="LWG797" s="125"/>
      <c r="LWH797" s="149"/>
      <c r="LWI797" s="125"/>
      <c r="LWJ797" s="149"/>
      <c r="LWK797" s="125"/>
      <c r="LWL797" s="149"/>
      <c r="LWM797" s="125"/>
      <c r="LWN797" s="149"/>
      <c r="LWO797" s="125"/>
      <c r="LWP797" s="149"/>
      <c r="LWQ797" s="125"/>
      <c r="LWR797" s="149"/>
      <c r="LWS797" s="125"/>
      <c r="LWT797" s="149"/>
      <c r="LWU797" s="125"/>
      <c r="LWV797" s="149"/>
      <c r="LWW797" s="125"/>
      <c r="LWX797" s="149"/>
      <c r="LWY797" s="125"/>
      <c r="LWZ797" s="149"/>
      <c r="LXA797" s="125"/>
      <c r="LXB797" s="149"/>
      <c r="LXC797" s="125"/>
      <c r="LXD797" s="149"/>
      <c r="LXE797" s="125"/>
      <c r="LXF797" s="149"/>
      <c r="LXG797" s="125"/>
      <c r="LXH797" s="149"/>
      <c r="LXI797" s="125"/>
      <c r="LXJ797" s="149"/>
      <c r="LXK797" s="125"/>
      <c r="LXL797" s="149"/>
      <c r="LXM797" s="125"/>
      <c r="LXN797" s="149"/>
      <c r="LXO797" s="125"/>
      <c r="LXP797" s="149"/>
      <c r="LXQ797" s="125"/>
      <c r="LXR797" s="149"/>
      <c r="LXS797" s="125"/>
      <c r="LXT797" s="149"/>
      <c r="LXU797" s="125"/>
      <c r="LXV797" s="149"/>
      <c r="LXW797" s="125"/>
      <c r="LXX797" s="149"/>
      <c r="LXY797" s="125"/>
      <c r="LXZ797" s="149"/>
      <c r="LYA797" s="125"/>
      <c r="LYB797" s="149"/>
      <c r="LYC797" s="125"/>
      <c r="LYD797" s="149"/>
      <c r="LYE797" s="125"/>
      <c r="LYF797" s="149"/>
      <c r="LYG797" s="125"/>
      <c r="LYH797" s="149"/>
      <c r="LYI797" s="125"/>
      <c r="LYJ797" s="149"/>
      <c r="LYK797" s="125"/>
      <c r="LYL797" s="149"/>
      <c r="LYM797" s="125"/>
      <c r="LYN797" s="149"/>
      <c r="LYO797" s="125"/>
      <c r="LYP797" s="149"/>
      <c r="LYQ797" s="125"/>
      <c r="LYR797" s="149"/>
      <c r="LYS797" s="125"/>
      <c r="LYT797" s="149"/>
      <c r="LYU797" s="125"/>
      <c r="LYV797" s="149"/>
      <c r="LYW797" s="125"/>
      <c r="LYX797" s="149"/>
      <c r="LYY797" s="125"/>
      <c r="LYZ797" s="149"/>
      <c r="LZA797" s="125"/>
      <c r="LZB797" s="149"/>
      <c r="LZC797" s="125"/>
      <c r="LZD797" s="149"/>
      <c r="LZE797" s="125"/>
      <c r="LZF797" s="149"/>
      <c r="LZG797" s="125"/>
      <c r="LZH797" s="149"/>
      <c r="LZI797" s="125"/>
      <c r="LZJ797" s="149"/>
      <c r="LZK797" s="125"/>
      <c r="LZL797" s="149"/>
      <c r="LZM797" s="125"/>
      <c r="LZN797" s="149"/>
      <c r="LZO797" s="125"/>
      <c r="LZP797" s="149"/>
      <c r="LZQ797" s="125"/>
      <c r="LZR797" s="149"/>
      <c r="LZS797" s="125"/>
      <c r="LZT797" s="149"/>
      <c r="LZU797" s="125"/>
      <c r="LZV797" s="149"/>
      <c r="LZW797" s="125"/>
      <c r="LZX797" s="149"/>
      <c r="LZY797" s="125"/>
      <c r="LZZ797" s="149"/>
      <c r="MAA797" s="125"/>
      <c r="MAB797" s="149"/>
      <c r="MAC797" s="125"/>
      <c r="MAD797" s="149"/>
      <c r="MAE797" s="125"/>
      <c r="MAF797" s="149"/>
      <c r="MAG797" s="125"/>
      <c r="MAH797" s="149"/>
      <c r="MAI797" s="125"/>
      <c r="MAJ797" s="149"/>
      <c r="MAK797" s="125"/>
      <c r="MAL797" s="149"/>
      <c r="MAM797" s="125"/>
      <c r="MAN797" s="149"/>
      <c r="MAO797" s="125"/>
      <c r="MAP797" s="149"/>
      <c r="MAQ797" s="125"/>
      <c r="MAR797" s="149"/>
      <c r="MAS797" s="125"/>
      <c r="MAT797" s="149"/>
      <c r="MAU797" s="125"/>
      <c r="MAV797" s="149"/>
      <c r="MAW797" s="125"/>
      <c r="MAX797" s="149"/>
      <c r="MAY797" s="125"/>
      <c r="MAZ797" s="149"/>
      <c r="MBA797" s="125"/>
      <c r="MBB797" s="149"/>
      <c r="MBC797" s="125"/>
      <c r="MBD797" s="149"/>
      <c r="MBE797" s="125"/>
      <c r="MBF797" s="149"/>
      <c r="MBG797" s="125"/>
      <c r="MBH797" s="149"/>
      <c r="MBI797" s="125"/>
      <c r="MBJ797" s="149"/>
      <c r="MBK797" s="125"/>
      <c r="MBL797" s="149"/>
      <c r="MBM797" s="125"/>
      <c r="MBN797" s="149"/>
      <c r="MBO797" s="125"/>
      <c r="MBP797" s="149"/>
      <c r="MBQ797" s="125"/>
      <c r="MBR797" s="149"/>
      <c r="MBS797" s="125"/>
      <c r="MBT797" s="149"/>
      <c r="MBU797" s="125"/>
      <c r="MBV797" s="149"/>
      <c r="MBW797" s="125"/>
      <c r="MBX797" s="149"/>
      <c r="MBY797" s="125"/>
      <c r="MBZ797" s="149"/>
      <c r="MCA797" s="125"/>
      <c r="MCB797" s="149"/>
      <c r="MCC797" s="125"/>
      <c r="MCD797" s="149"/>
      <c r="MCE797" s="125"/>
      <c r="MCF797" s="149"/>
      <c r="MCG797" s="125"/>
      <c r="MCH797" s="149"/>
      <c r="MCI797" s="125"/>
      <c r="MCJ797" s="149"/>
      <c r="MCK797" s="125"/>
      <c r="MCL797" s="149"/>
      <c r="MCM797" s="125"/>
      <c r="MCN797" s="149"/>
      <c r="MCO797" s="125"/>
      <c r="MCP797" s="149"/>
      <c r="MCQ797" s="125"/>
      <c r="MCR797" s="149"/>
      <c r="MCS797" s="125"/>
      <c r="MCT797" s="149"/>
      <c r="MCU797" s="125"/>
      <c r="MCV797" s="149"/>
      <c r="MCW797" s="125"/>
      <c r="MCX797" s="149"/>
      <c r="MCY797" s="125"/>
      <c r="MCZ797" s="149"/>
      <c r="MDA797" s="125"/>
      <c r="MDB797" s="149"/>
      <c r="MDC797" s="125"/>
      <c r="MDD797" s="149"/>
      <c r="MDE797" s="125"/>
      <c r="MDF797" s="149"/>
      <c r="MDG797" s="125"/>
      <c r="MDH797" s="149"/>
      <c r="MDI797" s="125"/>
      <c r="MDJ797" s="149"/>
      <c r="MDK797" s="125"/>
      <c r="MDL797" s="149"/>
      <c r="MDM797" s="125"/>
      <c r="MDN797" s="149"/>
      <c r="MDO797" s="125"/>
      <c r="MDP797" s="149"/>
      <c r="MDQ797" s="125"/>
      <c r="MDR797" s="149"/>
      <c r="MDS797" s="125"/>
      <c r="MDT797" s="149"/>
      <c r="MDU797" s="125"/>
      <c r="MDV797" s="149"/>
      <c r="MDW797" s="125"/>
      <c r="MDX797" s="149"/>
      <c r="MDY797" s="125"/>
      <c r="MDZ797" s="149"/>
      <c r="MEA797" s="125"/>
      <c r="MEB797" s="149"/>
      <c r="MEC797" s="125"/>
      <c r="MED797" s="149"/>
      <c r="MEE797" s="125"/>
      <c r="MEF797" s="149"/>
      <c r="MEG797" s="125"/>
      <c r="MEH797" s="149"/>
      <c r="MEI797" s="125"/>
      <c r="MEJ797" s="149"/>
      <c r="MEK797" s="125"/>
      <c r="MEL797" s="149"/>
      <c r="MEM797" s="125"/>
      <c r="MEN797" s="149"/>
      <c r="MEO797" s="125"/>
      <c r="MEP797" s="149"/>
      <c r="MEQ797" s="125"/>
      <c r="MER797" s="149"/>
      <c r="MES797" s="125"/>
      <c r="MET797" s="149"/>
      <c r="MEU797" s="125"/>
      <c r="MEV797" s="149"/>
      <c r="MEW797" s="125"/>
      <c r="MEX797" s="149"/>
      <c r="MEY797" s="125"/>
      <c r="MEZ797" s="149"/>
      <c r="MFA797" s="125"/>
      <c r="MFB797" s="149"/>
      <c r="MFC797" s="125"/>
      <c r="MFD797" s="149"/>
      <c r="MFE797" s="125"/>
      <c r="MFF797" s="149"/>
      <c r="MFG797" s="125"/>
      <c r="MFH797" s="149"/>
      <c r="MFI797" s="125"/>
      <c r="MFJ797" s="149"/>
      <c r="MFK797" s="125"/>
      <c r="MFL797" s="149"/>
      <c r="MFM797" s="125"/>
      <c r="MFN797" s="149"/>
      <c r="MFO797" s="125"/>
      <c r="MFP797" s="149"/>
      <c r="MFQ797" s="125"/>
      <c r="MFR797" s="149"/>
      <c r="MFS797" s="125"/>
      <c r="MFT797" s="149"/>
      <c r="MFU797" s="125"/>
      <c r="MFV797" s="149"/>
      <c r="MFW797" s="125"/>
      <c r="MFX797" s="149"/>
      <c r="MFY797" s="125"/>
      <c r="MFZ797" s="149"/>
      <c r="MGA797" s="125"/>
      <c r="MGB797" s="149"/>
      <c r="MGC797" s="125"/>
      <c r="MGD797" s="149"/>
      <c r="MGE797" s="125"/>
      <c r="MGF797" s="149"/>
      <c r="MGG797" s="125"/>
      <c r="MGH797" s="149"/>
      <c r="MGI797" s="125"/>
      <c r="MGJ797" s="149"/>
      <c r="MGK797" s="125"/>
      <c r="MGL797" s="149"/>
      <c r="MGM797" s="125"/>
      <c r="MGN797" s="149"/>
      <c r="MGO797" s="125"/>
      <c r="MGP797" s="149"/>
      <c r="MGQ797" s="125"/>
      <c r="MGR797" s="149"/>
      <c r="MGS797" s="125"/>
      <c r="MGT797" s="149"/>
      <c r="MGU797" s="125"/>
      <c r="MGV797" s="149"/>
      <c r="MGW797" s="125"/>
      <c r="MGX797" s="149"/>
      <c r="MGY797" s="125"/>
      <c r="MGZ797" s="149"/>
      <c r="MHA797" s="125"/>
      <c r="MHB797" s="149"/>
      <c r="MHC797" s="125"/>
      <c r="MHD797" s="149"/>
      <c r="MHE797" s="125"/>
      <c r="MHF797" s="149"/>
      <c r="MHG797" s="125"/>
      <c r="MHH797" s="149"/>
      <c r="MHI797" s="125"/>
      <c r="MHJ797" s="149"/>
      <c r="MHK797" s="125"/>
      <c r="MHL797" s="149"/>
      <c r="MHM797" s="125"/>
      <c r="MHN797" s="149"/>
      <c r="MHO797" s="125"/>
      <c r="MHP797" s="149"/>
      <c r="MHQ797" s="125"/>
      <c r="MHR797" s="149"/>
      <c r="MHS797" s="125"/>
      <c r="MHT797" s="149"/>
      <c r="MHU797" s="125"/>
      <c r="MHV797" s="149"/>
      <c r="MHW797" s="125"/>
      <c r="MHX797" s="149"/>
      <c r="MHY797" s="125"/>
      <c r="MHZ797" s="149"/>
      <c r="MIA797" s="125"/>
      <c r="MIB797" s="149"/>
      <c r="MIC797" s="125"/>
      <c r="MID797" s="149"/>
      <c r="MIE797" s="125"/>
      <c r="MIF797" s="149"/>
      <c r="MIG797" s="125"/>
      <c r="MIH797" s="149"/>
      <c r="MII797" s="125"/>
      <c r="MIJ797" s="149"/>
      <c r="MIK797" s="125"/>
      <c r="MIL797" s="149"/>
      <c r="MIM797" s="125"/>
      <c r="MIN797" s="149"/>
      <c r="MIO797" s="125"/>
      <c r="MIP797" s="149"/>
      <c r="MIQ797" s="125"/>
      <c r="MIR797" s="149"/>
      <c r="MIS797" s="125"/>
      <c r="MIT797" s="149"/>
      <c r="MIU797" s="125"/>
      <c r="MIV797" s="149"/>
      <c r="MIW797" s="125"/>
      <c r="MIX797" s="149"/>
      <c r="MIY797" s="125"/>
      <c r="MIZ797" s="149"/>
      <c r="MJA797" s="125"/>
      <c r="MJB797" s="149"/>
      <c r="MJC797" s="125"/>
      <c r="MJD797" s="149"/>
      <c r="MJE797" s="125"/>
      <c r="MJF797" s="149"/>
      <c r="MJG797" s="125"/>
      <c r="MJH797" s="149"/>
      <c r="MJI797" s="125"/>
      <c r="MJJ797" s="149"/>
      <c r="MJK797" s="125"/>
      <c r="MJL797" s="149"/>
      <c r="MJM797" s="125"/>
      <c r="MJN797" s="149"/>
      <c r="MJO797" s="125"/>
      <c r="MJP797" s="149"/>
      <c r="MJQ797" s="125"/>
      <c r="MJR797" s="149"/>
      <c r="MJS797" s="125"/>
      <c r="MJT797" s="149"/>
      <c r="MJU797" s="125"/>
      <c r="MJV797" s="149"/>
      <c r="MJW797" s="125"/>
      <c r="MJX797" s="149"/>
      <c r="MJY797" s="125"/>
      <c r="MJZ797" s="149"/>
      <c r="MKA797" s="125"/>
      <c r="MKB797" s="149"/>
      <c r="MKC797" s="125"/>
      <c r="MKD797" s="149"/>
      <c r="MKE797" s="125"/>
      <c r="MKF797" s="149"/>
      <c r="MKG797" s="125"/>
      <c r="MKH797" s="149"/>
      <c r="MKI797" s="125"/>
      <c r="MKJ797" s="149"/>
      <c r="MKK797" s="125"/>
      <c r="MKL797" s="149"/>
      <c r="MKM797" s="125"/>
      <c r="MKN797" s="149"/>
      <c r="MKO797" s="125"/>
      <c r="MKP797" s="149"/>
      <c r="MKQ797" s="125"/>
      <c r="MKR797" s="149"/>
      <c r="MKS797" s="125"/>
      <c r="MKT797" s="149"/>
      <c r="MKU797" s="125"/>
      <c r="MKV797" s="149"/>
      <c r="MKW797" s="125"/>
      <c r="MKX797" s="149"/>
      <c r="MKY797" s="125"/>
      <c r="MKZ797" s="149"/>
      <c r="MLA797" s="125"/>
      <c r="MLB797" s="149"/>
      <c r="MLC797" s="125"/>
      <c r="MLD797" s="149"/>
      <c r="MLE797" s="125"/>
      <c r="MLF797" s="149"/>
      <c r="MLG797" s="125"/>
      <c r="MLH797" s="149"/>
      <c r="MLI797" s="125"/>
      <c r="MLJ797" s="149"/>
      <c r="MLK797" s="125"/>
      <c r="MLL797" s="149"/>
      <c r="MLM797" s="125"/>
      <c r="MLN797" s="149"/>
      <c r="MLO797" s="125"/>
      <c r="MLP797" s="149"/>
      <c r="MLQ797" s="125"/>
      <c r="MLR797" s="149"/>
      <c r="MLS797" s="125"/>
      <c r="MLT797" s="149"/>
      <c r="MLU797" s="125"/>
      <c r="MLV797" s="149"/>
      <c r="MLW797" s="125"/>
      <c r="MLX797" s="149"/>
      <c r="MLY797" s="125"/>
      <c r="MLZ797" s="149"/>
      <c r="MMA797" s="125"/>
      <c r="MMB797" s="149"/>
      <c r="MMC797" s="125"/>
      <c r="MMD797" s="149"/>
      <c r="MME797" s="125"/>
      <c r="MMF797" s="149"/>
      <c r="MMG797" s="125"/>
      <c r="MMH797" s="149"/>
      <c r="MMI797" s="125"/>
      <c r="MMJ797" s="149"/>
      <c r="MMK797" s="125"/>
      <c r="MML797" s="149"/>
      <c r="MMM797" s="125"/>
      <c r="MMN797" s="149"/>
      <c r="MMO797" s="125"/>
      <c r="MMP797" s="149"/>
      <c r="MMQ797" s="125"/>
      <c r="MMR797" s="149"/>
      <c r="MMS797" s="125"/>
      <c r="MMT797" s="149"/>
      <c r="MMU797" s="125"/>
      <c r="MMV797" s="149"/>
      <c r="MMW797" s="125"/>
      <c r="MMX797" s="149"/>
      <c r="MMY797" s="125"/>
      <c r="MMZ797" s="149"/>
      <c r="MNA797" s="125"/>
      <c r="MNB797" s="149"/>
      <c r="MNC797" s="125"/>
      <c r="MND797" s="149"/>
      <c r="MNE797" s="125"/>
      <c r="MNF797" s="149"/>
      <c r="MNG797" s="125"/>
      <c r="MNH797" s="149"/>
      <c r="MNI797" s="125"/>
      <c r="MNJ797" s="149"/>
      <c r="MNK797" s="125"/>
      <c r="MNL797" s="149"/>
      <c r="MNM797" s="125"/>
      <c r="MNN797" s="149"/>
      <c r="MNO797" s="125"/>
      <c r="MNP797" s="149"/>
      <c r="MNQ797" s="125"/>
      <c r="MNR797" s="149"/>
      <c r="MNS797" s="125"/>
      <c r="MNT797" s="149"/>
      <c r="MNU797" s="125"/>
      <c r="MNV797" s="149"/>
      <c r="MNW797" s="125"/>
      <c r="MNX797" s="149"/>
      <c r="MNY797" s="125"/>
      <c r="MNZ797" s="149"/>
      <c r="MOA797" s="125"/>
      <c r="MOB797" s="149"/>
      <c r="MOC797" s="125"/>
      <c r="MOD797" s="149"/>
      <c r="MOE797" s="125"/>
      <c r="MOF797" s="149"/>
      <c r="MOG797" s="125"/>
      <c r="MOH797" s="149"/>
      <c r="MOI797" s="125"/>
      <c r="MOJ797" s="149"/>
      <c r="MOK797" s="125"/>
      <c r="MOL797" s="149"/>
      <c r="MOM797" s="125"/>
      <c r="MON797" s="149"/>
      <c r="MOO797" s="125"/>
      <c r="MOP797" s="149"/>
      <c r="MOQ797" s="125"/>
      <c r="MOR797" s="149"/>
      <c r="MOS797" s="125"/>
      <c r="MOT797" s="149"/>
      <c r="MOU797" s="125"/>
      <c r="MOV797" s="149"/>
      <c r="MOW797" s="125"/>
      <c r="MOX797" s="149"/>
      <c r="MOY797" s="125"/>
      <c r="MOZ797" s="149"/>
      <c r="MPA797" s="125"/>
      <c r="MPB797" s="149"/>
      <c r="MPC797" s="125"/>
      <c r="MPD797" s="149"/>
      <c r="MPE797" s="125"/>
      <c r="MPF797" s="149"/>
      <c r="MPG797" s="125"/>
      <c r="MPH797" s="149"/>
      <c r="MPI797" s="125"/>
      <c r="MPJ797" s="149"/>
      <c r="MPK797" s="125"/>
      <c r="MPL797" s="149"/>
      <c r="MPM797" s="125"/>
      <c r="MPN797" s="149"/>
      <c r="MPO797" s="125"/>
      <c r="MPP797" s="149"/>
      <c r="MPQ797" s="125"/>
      <c r="MPR797" s="149"/>
      <c r="MPS797" s="125"/>
      <c r="MPT797" s="149"/>
      <c r="MPU797" s="125"/>
      <c r="MPV797" s="149"/>
      <c r="MPW797" s="125"/>
      <c r="MPX797" s="149"/>
      <c r="MPY797" s="125"/>
      <c r="MPZ797" s="149"/>
      <c r="MQA797" s="125"/>
      <c r="MQB797" s="149"/>
      <c r="MQC797" s="125"/>
      <c r="MQD797" s="149"/>
      <c r="MQE797" s="125"/>
      <c r="MQF797" s="149"/>
      <c r="MQG797" s="125"/>
      <c r="MQH797" s="149"/>
      <c r="MQI797" s="125"/>
      <c r="MQJ797" s="149"/>
      <c r="MQK797" s="125"/>
      <c r="MQL797" s="149"/>
      <c r="MQM797" s="125"/>
      <c r="MQN797" s="149"/>
      <c r="MQO797" s="125"/>
      <c r="MQP797" s="149"/>
      <c r="MQQ797" s="125"/>
      <c r="MQR797" s="149"/>
      <c r="MQS797" s="125"/>
      <c r="MQT797" s="149"/>
      <c r="MQU797" s="125"/>
      <c r="MQV797" s="149"/>
      <c r="MQW797" s="125"/>
      <c r="MQX797" s="149"/>
      <c r="MQY797" s="125"/>
      <c r="MQZ797" s="149"/>
      <c r="MRA797" s="125"/>
      <c r="MRB797" s="149"/>
      <c r="MRC797" s="125"/>
      <c r="MRD797" s="149"/>
      <c r="MRE797" s="125"/>
      <c r="MRF797" s="149"/>
      <c r="MRG797" s="125"/>
      <c r="MRH797" s="149"/>
      <c r="MRI797" s="125"/>
      <c r="MRJ797" s="149"/>
      <c r="MRK797" s="125"/>
      <c r="MRL797" s="149"/>
      <c r="MRM797" s="125"/>
      <c r="MRN797" s="149"/>
      <c r="MRO797" s="125"/>
      <c r="MRP797" s="149"/>
      <c r="MRQ797" s="125"/>
      <c r="MRR797" s="149"/>
      <c r="MRS797" s="125"/>
      <c r="MRT797" s="149"/>
      <c r="MRU797" s="125"/>
      <c r="MRV797" s="149"/>
      <c r="MRW797" s="125"/>
      <c r="MRX797" s="149"/>
      <c r="MRY797" s="125"/>
      <c r="MRZ797" s="149"/>
      <c r="MSA797" s="125"/>
      <c r="MSB797" s="149"/>
      <c r="MSC797" s="125"/>
      <c r="MSD797" s="149"/>
      <c r="MSE797" s="125"/>
      <c r="MSF797" s="149"/>
      <c r="MSG797" s="125"/>
      <c r="MSH797" s="149"/>
      <c r="MSI797" s="125"/>
      <c r="MSJ797" s="149"/>
      <c r="MSK797" s="125"/>
      <c r="MSL797" s="149"/>
      <c r="MSM797" s="125"/>
      <c r="MSN797" s="149"/>
      <c r="MSO797" s="125"/>
      <c r="MSP797" s="149"/>
      <c r="MSQ797" s="125"/>
      <c r="MSR797" s="149"/>
      <c r="MSS797" s="125"/>
      <c r="MST797" s="149"/>
      <c r="MSU797" s="125"/>
      <c r="MSV797" s="149"/>
      <c r="MSW797" s="125"/>
      <c r="MSX797" s="149"/>
      <c r="MSY797" s="125"/>
      <c r="MSZ797" s="149"/>
      <c r="MTA797" s="125"/>
      <c r="MTB797" s="149"/>
      <c r="MTC797" s="125"/>
      <c r="MTD797" s="149"/>
      <c r="MTE797" s="125"/>
      <c r="MTF797" s="149"/>
      <c r="MTG797" s="125"/>
      <c r="MTH797" s="149"/>
      <c r="MTI797" s="125"/>
      <c r="MTJ797" s="149"/>
      <c r="MTK797" s="125"/>
      <c r="MTL797" s="149"/>
      <c r="MTM797" s="125"/>
      <c r="MTN797" s="149"/>
      <c r="MTO797" s="125"/>
      <c r="MTP797" s="149"/>
      <c r="MTQ797" s="125"/>
      <c r="MTR797" s="149"/>
      <c r="MTS797" s="125"/>
      <c r="MTT797" s="149"/>
      <c r="MTU797" s="125"/>
      <c r="MTV797" s="149"/>
      <c r="MTW797" s="125"/>
      <c r="MTX797" s="149"/>
      <c r="MTY797" s="125"/>
      <c r="MTZ797" s="149"/>
      <c r="MUA797" s="125"/>
      <c r="MUB797" s="149"/>
      <c r="MUC797" s="125"/>
      <c r="MUD797" s="149"/>
      <c r="MUE797" s="125"/>
      <c r="MUF797" s="149"/>
      <c r="MUG797" s="125"/>
      <c r="MUH797" s="149"/>
      <c r="MUI797" s="125"/>
      <c r="MUJ797" s="149"/>
      <c r="MUK797" s="125"/>
      <c r="MUL797" s="149"/>
      <c r="MUM797" s="125"/>
      <c r="MUN797" s="149"/>
      <c r="MUO797" s="125"/>
      <c r="MUP797" s="149"/>
      <c r="MUQ797" s="125"/>
      <c r="MUR797" s="149"/>
      <c r="MUS797" s="125"/>
      <c r="MUT797" s="149"/>
      <c r="MUU797" s="125"/>
      <c r="MUV797" s="149"/>
      <c r="MUW797" s="125"/>
      <c r="MUX797" s="149"/>
      <c r="MUY797" s="125"/>
      <c r="MUZ797" s="149"/>
      <c r="MVA797" s="125"/>
      <c r="MVB797" s="149"/>
      <c r="MVC797" s="125"/>
      <c r="MVD797" s="149"/>
      <c r="MVE797" s="125"/>
      <c r="MVF797" s="149"/>
      <c r="MVG797" s="125"/>
      <c r="MVH797" s="149"/>
      <c r="MVI797" s="125"/>
      <c r="MVJ797" s="149"/>
      <c r="MVK797" s="125"/>
      <c r="MVL797" s="149"/>
      <c r="MVM797" s="125"/>
      <c r="MVN797" s="149"/>
      <c r="MVO797" s="125"/>
      <c r="MVP797" s="149"/>
      <c r="MVQ797" s="125"/>
      <c r="MVR797" s="149"/>
      <c r="MVS797" s="125"/>
      <c r="MVT797" s="149"/>
      <c r="MVU797" s="125"/>
      <c r="MVV797" s="149"/>
      <c r="MVW797" s="125"/>
      <c r="MVX797" s="149"/>
      <c r="MVY797" s="125"/>
      <c r="MVZ797" s="149"/>
      <c r="MWA797" s="125"/>
      <c r="MWB797" s="149"/>
      <c r="MWC797" s="125"/>
      <c r="MWD797" s="149"/>
      <c r="MWE797" s="125"/>
      <c r="MWF797" s="149"/>
      <c r="MWG797" s="125"/>
      <c r="MWH797" s="149"/>
      <c r="MWI797" s="125"/>
      <c r="MWJ797" s="149"/>
      <c r="MWK797" s="125"/>
      <c r="MWL797" s="149"/>
      <c r="MWM797" s="125"/>
      <c r="MWN797" s="149"/>
      <c r="MWO797" s="125"/>
      <c r="MWP797" s="149"/>
      <c r="MWQ797" s="125"/>
      <c r="MWR797" s="149"/>
      <c r="MWS797" s="125"/>
      <c r="MWT797" s="149"/>
      <c r="MWU797" s="125"/>
      <c r="MWV797" s="149"/>
      <c r="MWW797" s="125"/>
      <c r="MWX797" s="149"/>
      <c r="MWY797" s="125"/>
      <c r="MWZ797" s="149"/>
      <c r="MXA797" s="125"/>
      <c r="MXB797" s="149"/>
      <c r="MXC797" s="125"/>
      <c r="MXD797" s="149"/>
      <c r="MXE797" s="125"/>
      <c r="MXF797" s="149"/>
      <c r="MXG797" s="125"/>
      <c r="MXH797" s="149"/>
      <c r="MXI797" s="125"/>
      <c r="MXJ797" s="149"/>
      <c r="MXK797" s="125"/>
      <c r="MXL797" s="149"/>
      <c r="MXM797" s="125"/>
      <c r="MXN797" s="149"/>
      <c r="MXO797" s="125"/>
      <c r="MXP797" s="149"/>
      <c r="MXQ797" s="125"/>
      <c r="MXR797" s="149"/>
      <c r="MXS797" s="125"/>
      <c r="MXT797" s="149"/>
      <c r="MXU797" s="125"/>
      <c r="MXV797" s="149"/>
      <c r="MXW797" s="125"/>
      <c r="MXX797" s="149"/>
      <c r="MXY797" s="125"/>
      <c r="MXZ797" s="149"/>
      <c r="MYA797" s="125"/>
      <c r="MYB797" s="149"/>
      <c r="MYC797" s="125"/>
      <c r="MYD797" s="149"/>
      <c r="MYE797" s="125"/>
      <c r="MYF797" s="149"/>
      <c r="MYG797" s="125"/>
      <c r="MYH797" s="149"/>
      <c r="MYI797" s="125"/>
      <c r="MYJ797" s="149"/>
      <c r="MYK797" s="125"/>
      <c r="MYL797" s="149"/>
      <c r="MYM797" s="125"/>
      <c r="MYN797" s="149"/>
      <c r="MYO797" s="125"/>
      <c r="MYP797" s="149"/>
      <c r="MYQ797" s="125"/>
      <c r="MYR797" s="149"/>
      <c r="MYS797" s="125"/>
      <c r="MYT797" s="149"/>
      <c r="MYU797" s="125"/>
      <c r="MYV797" s="149"/>
      <c r="MYW797" s="125"/>
      <c r="MYX797" s="149"/>
      <c r="MYY797" s="125"/>
      <c r="MYZ797" s="149"/>
      <c r="MZA797" s="125"/>
      <c r="MZB797" s="149"/>
      <c r="MZC797" s="125"/>
      <c r="MZD797" s="149"/>
      <c r="MZE797" s="125"/>
      <c r="MZF797" s="149"/>
      <c r="MZG797" s="125"/>
      <c r="MZH797" s="149"/>
      <c r="MZI797" s="125"/>
      <c r="MZJ797" s="149"/>
      <c r="MZK797" s="125"/>
      <c r="MZL797" s="149"/>
      <c r="MZM797" s="125"/>
      <c r="MZN797" s="149"/>
      <c r="MZO797" s="125"/>
      <c r="MZP797" s="149"/>
      <c r="MZQ797" s="125"/>
      <c r="MZR797" s="149"/>
      <c r="MZS797" s="125"/>
      <c r="MZT797" s="149"/>
      <c r="MZU797" s="125"/>
      <c r="MZV797" s="149"/>
      <c r="MZW797" s="125"/>
      <c r="MZX797" s="149"/>
      <c r="MZY797" s="125"/>
      <c r="MZZ797" s="149"/>
      <c r="NAA797" s="125"/>
      <c r="NAB797" s="149"/>
      <c r="NAC797" s="125"/>
      <c r="NAD797" s="149"/>
      <c r="NAE797" s="125"/>
      <c r="NAF797" s="149"/>
      <c r="NAG797" s="125"/>
      <c r="NAH797" s="149"/>
      <c r="NAI797" s="125"/>
      <c r="NAJ797" s="149"/>
      <c r="NAK797" s="125"/>
      <c r="NAL797" s="149"/>
      <c r="NAM797" s="125"/>
      <c r="NAN797" s="149"/>
      <c r="NAO797" s="125"/>
      <c r="NAP797" s="149"/>
      <c r="NAQ797" s="125"/>
      <c r="NAR797" s="149"/>
      <c r="NAS797" s="125"/>
      <c r="NAT797" s="149"/>
      <c r="NAU797" s="125"/>
      <c r="NAV797" s="149"/>
      <c r="NAW797" s="125"/>
      <c r="NAX797" s="149"/>
      <c r="NAY797" s="125"/>
      <c r="NAZ797" s="149"/>
      <c r="NBA797" s="125"/>
      <c r="NBB797" s="149"/>
      <c r="NBC797" s="125"/>
      <c r="NBD797" s="149"/>
      <c r="NBE797" s="125"/>
      <c r="NBF797" s="149"/>
      <c r="NBG797" s="125"/>
      <c r="NBH797" s="149"/>
      <c r="NBI797" s="125"/>
      <c r="NBJ797" s="149"/>
      <c r="NBK797" s="125"/>
      <c r="NBL797" s="149"/>
      <c r="NBM797" s="125"/>
      <c r="NBN797" s="149"/>
      <c r="NBO797" s="125"/>
      <c r="NBP797" s="149"/>
      <c r="NBQ797" s="125"/>
      <c r="NBR797" s="149"/>
      <c r="NBS797" s="125"/>
      <c r="NBT797" s="149"/>
      <c r="NBU797" s="125"/>
      <c r="NBV797" s="149"/>
      <c r="NBW797" s="125"/>
      <c r="NBX797" s="149"/>
      <c r="NBY797" s="125"/>
      <c r="NBZ797" s="149"/>
      <c r="NCA797" s="125"/>
      <c r="NCB797" s="149"/>
      <c r="NCC797" s="125"/>
      <c r="NCD797" s="149"/>
      <c r="NCE797" s="125"/>
      <c r="NCF797" s="149"/>
      <c r="NCG797" s="125"/>
      <c r="NCH797" s="149"/>
      <c r="NCI797" s="125"/>
      <c r="NCJ797" s="149"/>
      <c r="NCK797" s="125"/>
      <c r="NCL797" s="149"/>
      <c r="NCM797" s="125"/>
      <c r="NCN797" s="149"/>
      <c r="NCO797" s="125"/>
      <c r="NCP797" s="149"/>
      <c r="NCQ797" s="125"/>
      <c r="NCR797" s="149"/>
      <c r="NCS797" s="125"/>
      <c r="NCT797" s="149"/>
      <c r="NCU797" s="125"/>
      <c r="NCV797" s="149"/>
      <c r="NCW797" s="125"/>
      <c r="NCX797" s="149"/>
      <c r="NCY797" s="125"/>
      <c r="NCZ797" s="149"/>
      <c r="NDA797" s="125"/>
      <c r="NDB797" s="149"/>
      <c r="NDC797" s="125"/>
      <c r="NDD797" s="149"/>
      <c r="NDE797" s="125"/>
      <c r="NDF797" s="149"/>
      <c r="NDG797" s="125"/>
      <c r="NDH797" s="149"/>
      <c r="NDI797" s="125"/>
      <c r="NDJ797" s="149"/>
      <c r="NDK797" s="125"/>
      <c r="NDL797" s="149"/>
      <c r="NDM797" s="125"/>
      <c r="NDN797" s="149"/>
      <c r="NDO797" s="125"/>
      <c r="NDP797" s="149"/>
      <c r="NDQ797" s="125"/>
      <c r="NDR797" s="149"/>
      <c r="NDS797" s="125"/>
      <c r="NDT797" s="149"/>
      <c r="NDU797" s="125"/>
      <c r="NDV797" s="149"/>
      <c r="NDW797" s="125"/>
      <c r="NDX797" s="149"/>
      <c r="NDY797" s="125"/>
      <c r="NDZ797" s="149"/>
      <c r="NEA797" s="125"/>
      <c r="NEB797" s="149"/>
      <c r="NEC797" s="125"/>
      <c r="NED797" s="149"/>
      <c r="NEE797" s="125"/>
      <c r="NEF797" s="149"/>
      <c r="NEG797" s="125"/>
      <c r="NEH797" s="149"/>
      <c r="NEI797" s="125"/>
      <c r="NEJ797" s="149"/>
      <c r="NEK797" s="125"/>
      <c r="NEL797" s="149"/>
      <c r="NEM797" s="125"/>
      <c r="NEN797" s="149"/>
      <c r="NEO797" s="125"/>
      <c r="NEP797" s="149"/>
      <c r="NEQ797" s="125"/>
      <c r="NER797" s="149"/>
      <c r="NES797" s="125"/>
      <c r="NET797" s="149"/>
      <c r="NEU797" s="125"/>
      <c r="NEV797" s="149"/>
      <c r="NEW797" s="125"/>
      <c r="NEX797" s="149"/>
      <c r="NEY797" s="125"/>
      <c r="NEZ797" s="149"/>
      <c r="NFA797" s="125"/>
      <c r="NFB797" s="149"/>
      <c r="NFC797" s="125"/>
      <c r="NFD797" s="149"/>
      <c r="NFE797" s="125"/>
      <c r="NFF797" s="149"/>
      <c r="NFG797" s="125"/>
      <c r="NFH797" s="149"/>
      <c r="NFI797" s="125"/>
      <c r="NFJ797" s="149"/>
      <c r="NFK797" s="125"/>
      <c r="NFL797" s="149"/>
      <c r="NFM797" s="125"/>
      <c r="NFN797" s="149"/>
      <c r="NFO797" s="125"/>
      <c r="NFP797" s="149"/>
      <c r="NFQ797" s="125"/>
      <c r="NFR797" s="149"/>
      <c r="NFS797" s="125"/>
      <c r="NFT797" s="149"/>
      <c r="NFU797" s="125"/>
      <c r="NFV797" s="149"/>
      <c r="NFW797" s="125"/>
      <c r="NFX797" s="149"/>
      <c r="NFY797" s="125"/>
      <c r="NFZ797" s="149"/>
      <c r="NGA797" s="125"/>
      <c r="NGB797" s="149"/>
      <c r="NGC797" s="125"/>
      <c r="NGD797" s="149"/>
      <c r="NGE797" s="125"/>
      <c r="NGF797" s="149"/>
      <c r="NGG797" s="125"/>
      <c r="NGH797" s="149"/>
      <c r="NGI797" s="125"/>
      <c r="NGJ797" s="149"/>
      <c r="NGK797" s="125"/>
      <c r="NGL797" s="149"/>
      <c r="NGM797" s="125"/>
      <c r="NGN797" s="149"/>
      <c r="NGO797" s="125"/>
      <c r="NGP797" s="149"/>
      <c r="NGQ797" s="125"/>
      <c r="NGR797" s="149"/>
      <c r="NGS797" s="125"/>
      <c r="NGT797" s="149"/>
      <c r="NGU797" s="125"/>
      <c r="NGV797" s="149"/>
      <c r="NGW797" s="125"/>
      <c r="NGX797" s="149"/>
      <c r="NGY797" s="125"/>
      <c r="NGZ797" s="149"/>
      <c r="NHA797" s="125"/>
      <c r="NHB797" s="149"/>
      <c r="NHC797" s="125"/>
      <c r="NHD797" s="149"/>
      <c r="NHE797" s="125"/>
      <c r="NHF797" s="149"/>
      <c r="NHG797" s="125"/>
      <c r="NHH797" s="149"/>
      <c r="NHI797" s="125"/>
      <c r="NHJ797" s="149"/>
      <c r="NHK797" s="125"/>
      <c r="NHL797" s="149"/>
      <c r="NHM797" s="125"/>
      <c r="NHN797" s="149"/>
      <c r="NHO797" s="125"/>
      <c r="NHP797" s="149"/>
      <c r="NHQ797" s="125"/>
      <c r="NHR797" s="149"/>
      <c r="NHS797" s="125"/>
      <c r="NHT797" s="149"/>
      <c r="NHU797" s="125"/>
      <c r="NHV797" s="149"/>
      <c r="NHW797" s="125"/>
      <c r="NHX797" s="149"/>
      <c r="NHY797" s="125"/>
      <c r="NHZ797" s="149"/>
      <c r="NIA797" s="125"/>
      <c r="NIB797" s="149"/>
      <c r="NIC797" s="125"/>
      <c r="NID797" s="149"/>
      <c r="NIE797" s="125"/>
      <c r="NIF797" s="149"/>
      <c r="NIG797" s="125"/>
      <c r="NIH797" s="149"/>
      <c r="NII797" s="125"/>
      <c r="NIJ797" s="149"/>
      <c r="NIK797" s="125"/>
      <c r="NIL797" s="149"/>
      <c r="NIM797" s="125"/>
      <c r="NIN797" s="149"/>
      <c r="NIO797" s="125"/>
      <c r="NIP797" s="149"/>
      <c r="NIQ797" s="125"/>
      <c r="NIR797" s="149"/>
      <c r="NIS797" s="125"/>
      <c r="NIT797" s="149"/>
      <c r="NIU797" s="125"/>
      <c r="NIV797" s="149"/>
      <c r="NIW797" s="125"/>
      <c r="NIX797" s="149"/>
      <c r="NIY797" s="125"/>
      <c r="NIZ797" s="149"/>
      <c r="NJA797" s="125"/>
      <c r="NJB797" s="149"/>
      <c r="NJC797" s="125"/>
      <c r="NJD797" s="149"/>
      <c r="NJE797" s="125"/>
      <c r="NJF797" s="149"/>
      <c r="NJG797" s="125"/>
      <c r="NJH797" s="149"/>
      <c r="NJI797" s="125"/>
      <c r="NJJ797" s="149"/>
      <c r="NJK797" s="125"/>
      <c r="NJL797" s="149"/>
      <c r="NJM797" s="125"/>
      <c r="NJN797" s="149"/>
      <c r="NJO797" s="125"/>
      <c r="NJP797" s="149"/>
      <c r="NJQ797" s="125"/>
      <c r="NJR797" s="149"/>
      <c r="NJS797" s="125"/>
      <c r="NJT797" s="149"/>
      <c r="NJU797" s="125"/>
      <c r="NJV797" s="149"/>
      <c r="NJW797" s="125"/>
      <c r="NJX797" s="149"/>
      <c r="NJY797" s="125"/>
      <c r="NJZ797" s="149"/>
      <c r="NKA797" s="125"/>
      <c r="NKB797" s="149"/>
      <c r="NKC797" s="125"/>
      <c r="NKD797" s="149"/>
      <c r="NKE797" s="125"/>
      <c r="NKF797" s="149"/>
      <c r="NKG797" s="125"/>
      <c r="NKH797" s="149"/>
      <c r="NKI797" s="125"/>
      <c r="NKJ797" s="149"/>
      <c r="NKK797" s="125"/>
      <c r="NKL797" s="149"/>
      <c r="NKM797" s="125"/>
      <c r="NKN797" s="149"/>
      <c r="NKO797" s="125"/>
      <c r="NKP797" s="149"/>
      <c r="NKQ797" s="125"/>
      <c r="NKR797" s="149"/>
      <c r="NKS797" s="125"/>
      <c r="NKT797" s="149"/>
      <c r="NKU797" s="125"/>
      <c r="NKV797" s="149"/>
      <c r="NKW797" s="125"/>
      <c r="NKX797" s="149"/>
      <c r="NKY797" s="125"/>
      <c r="NKZ797" s="149"/>
      <c r="NLA797" s="125"/>
      <c r="NLB797" s="149"/>
      <c r="NLC797" s="125"/>
      <c r="NLD797" s="149"/>
      <c r="NLE797" s="125"/>
      <c r="NLF797" s="149"/>
      <c r="NLG797" s="125"/>
      <c r="NLH797" s="149"/>
      <c r="NLI797" s="125"/>
      <c r="NLJ797" s="149"/>
      <c r="NLK797" s="125"/>
      <c r="NLL797" s="149"/>
      <c r="NLM797" s="125"/>
      <c r="NLN797" s="149"/>
      <c r="NLO797" s="125"/>
      <c r="NLP797" s="149"/>
      <c r="NLQ797" s="125"/>
      <c r="NLR797" s="149"/>
      <c r="NLS797" s="125"/>
      <c r="NLT797" s="149"/>
      <c r="NLU797" s="125"/>
      <c r="NLV797" s="149"/>
      <c r="NLW797" s="125"/>
      <c r="NLX797" s="149"/>
      <c r="NLY797" s="125"/>
      <c r="NLZ797" s="149"/>
      <c r="NMA797" s="125"/>
      <c r="NMB797" s="149"/>
      <c r="NMC797" s="125"/>
      <c r="NMD797" s="149"/>
      <c r="NME797" s="125"/>
      <c r="NMF797" s="149"/>
      <c r="NMG797" s="125"/>
      <c r="NMH797" s="149"/>
      <c r="NMI797" s="125"/>
      <c r="NMJ797" s="149"/>
      <c r="NMK797" s="125"/>
      <c r="NML797" s="149"/>
      <c r="NMM797" s="125"/>
      <c r="NMN797" s="149"/>
      <c r="NMO797" s="125"/>
      <c r="NMP797" s="149"/>
      <c r="NMQ797" s="125"/>
      <c r="NMR797" s="149"/>
      <c r="NMS797" s="125"/>
      <c r="NMT797" s="149"/>
      <c r="NMU797" s="125"/>
      <c r="NMV797" s="149"/>
      <c r="NMW797" s="125"/>
      <c r="NMX797" s="149"/>
      <c r="NMY797" s="125"/>
      <c r="NMZ797" s="149"/>
      <c r="NNA797" s="125"/>
      <c r="NNB797" s="149"/>
      <c r="NNC797" s="125"/>
      <c r="NND797" s="149"/>
      <c r="NNE797" s="125"/>
      <c r="NNF797" s="149"/>
      <c r="NNG797" s="125"/>
      <c r="NNH797" s="149"/>
      <c r="NNI797" s="125"/>
      <c r="NNJ797" s="149"/>
      <c r="NNK797" s="125"/>
      <c r="NNL797" s="149"/>
      <c r="NNM797" s="125"/>
      <c r="NNN797" s="149"/>
      <c r="NNO797" s="125"/>
      <c r="NNP797" s="149"/>
      <c r="NNQ797" s="125"/>
      <c r="NNR797" s="149"/>
      <c r="NNS797" s="125"/>
      <c r="NNT797" s="149"/>
      <c r="NNU797" s="125"/>
      <c r="NNV797" s="149"/>
      <c r="NNW797" s="125"/>
      <c r="NNX797" s="149"/>
      <c r="NNY797" s="125"/>
      <c r="NNZ797" s="149"/>
      <c r="NOA797" s="125"/>
      <c r="NOB797" s="149"/>
      <c r="NOC797" s="125"/>
      <c r="NOD797" s="149"/>
      <c r="NOE797" s="125"/>
      <c r="NOF797" s="149"/>
      <c r="NOG797" s="125"/>
      <c r="NOH797" s="149"/>
      <c r="NOI797" s="125"/>
      <c r="NOJ797" s="149"/>
      <c r="NOK797" s="125"/>
      <c r="NOL797" s="149"/>
      <c r="NOM797" s="125"/>
      <c r="NON797" s="149"/>
      <c r="NOO797" s="125"/>
      <c r="NOP797" s="149"/>
      <c r="NOQ797" s="125"/>
      <c r="NOR797" s="149"/>
      <c r="NOS797" s="125"/>
      <c r="NOT797" s="149"/>
      <c r="NOU797" s="125"/>
      <c r="NOV797" s="149"/>
      <c r="NOW797" s="125"/>
      <c r="NOX797" s="149"/>
      <c r="NOY797" s="125"/>
      <c r="NOZ797" s="149"/>
      <c r="NPA797" s="125"/>
      <c r="NPB797" s="149"/>
      <c r="NPC797" s="125"/>
      <c r="NPD797" s="149"/>
      <c r="NPE797" s="125"/>
      <c r="NPF797" s="149"/>
      <c r="NPG797" s="125"/>
      <c r="NPH797" s="149"/>
      <c r="NPI797" s="125"/>
      <c r="NPJ797" s="149"/>
      <c r="NPK797" s="125"/>
      <c r="NPL797" s="149"/>
      <c r="NPM797" s="125"/>
      <c r="NPN797" s="149"/>
      <c r="NPO797" s="125"/>
      <c r="NPP797" s="149"/>
      <c r="NPQ797" s="125"/>
      <c r="NPR797" s="149"/>
      <c r="NPS797" s="125"/>
      <c r="NPT797" s="149"/>
      <c r="NPU797" s="125"/>
      <c r="NPV797" s="149"/>
      <c r="NPW797" s="125"/>
      <c r="NPX797" s="149"/>
      <c r="NPY797" s="125"/>
      <c r="NPZ797" s="149"/>
      <c r="NQA797" s="125"/>
      <c r="NQB797" s="149"/>
      <c r="NQC797" s="125"/>
      <c r="NQD797" s="149"/>
      <c r="NQE797" s="125"/>
      <c r="NQF797" s="149"/>
      <c r="NQG797" s="125"/>
      <c r="NQH797" s="149"/>
      <c r="NQI797" s="125"/>
      <c r="NQJ797" s="149"/>
      <c r="NQK797" s="125"/>
      <c r="NQL797" s="149"/>
      <c r="NQM797" s="125"/>
      <c r="NQN797" s="149"/>
      <c r="NQO797" s="125"/>
      <c r="NQP797" s="149"/>
      <c r="NQQ797" s="125"/>
      <c r="NQR797" s="149"/>
      <c r="NQS797" s="125"/>
      <c r="NQT797" s="149"/>
      <c r="NQU797" s="125"/>
      <c r="NQV797" s="149"/>
      <c r="NQW797" s="125"/>
      <c r="NQX797" s="149"/>
      <c r="NQY797" s="125"/>
      <c r="NQZ797" s="149"/>
      <c r="NRA797" s="125"/>
      <c r="NRB797" s="149"/>
      <c r="NRC797" s="125"/>
      <c r="NRD797" s="149"/>
      <c r="NRE797" s="125"/>
      <c r="NRF797" s="149"/>
      <c r="NRG797" s="125"/>
      <c r="NRH797" s="149"/>
      <c r="NRI797" s="125"/>
      <c r="NRJ797" s="149"/>
      <c r="NRK797" s="125"/>
      <c r="NRL797" s="149"/>
      <c r="NRM797" s="125"/>
      <c r="NRN797" s="149"/>
      <c r="NRO797" s="125"/>
      <c r="NRP797" s="149"/>
      <c r="NRQ797" s="125"/>
      <c r="NRR797" s="149"/>
      <c r="NRS797" s="125"/>
      <c r="NRT797" s="149"/>
      <c r="NRU797" s="125"/>
      <c r="NRV797" s="149"/>
      <c r="NRW797" s="125"/>
      <c r="NRX797" s="149"/>
      <c r="NRY797" s="125"/>
      <c r="NRZ797" s="149"/>
      <c r="NSA797" s="125"/>
      <c r="NSB797" s="149"/>
      <c r="NSC797" s="125"/>
      <c r="NSD797" s="149"/>
      <c r="NSE797" s="125"/>
      <c r="NSF797" s="149"/>
      <c r="NSG797" s="125"/>
      <c r="NSH797" s="149"/>
      <c r="NSI797" s="125"/>
      <c r="NSJ797" s="149"/>
      <c r="NSK797" s="125"/>
      <c r="NSL797" s="149"/>
      <c r="NSM797" s="125"/>
      <c r="NSN797" s="149"/>
      <c r="NSO797" s="125"/>
      <c r="NSP797" s="149"/>
      <c r="NSQ797" s="125"/>
      <c r="NSR797" s="149"/>
      <c r="NSS797" s="125"/>
      <c r="NST797" s="149"/>
      <c r="NSU797" s="125"/>
      <c r="NSV797" s="149"/>
      <c r="NSW797" s="125"/>
      <c r="NSX797" s="149"/>
      <c r="NSY797" s="125"/>
      <c r="NSZ797" s="149"/>
      <c r="NTA797" s="125"/>
      <c r="NTB797" s="149"/>
      <c r="NTC797" s="125"/>
      <c r="NTD797" s="149"/>
      <c r="NTE797" s="125"/>
      <c r="NTF797" s="149"/>
      <c r="NTG797" s="125"/>
      <c r="NTH797" s="149"/>
      <c r="NTI797" s="125"/>
      <c r="NTJ797" s="149"/>
      <c r="NTK797" s="125"/>
      <c r="NTL797" s="149"/>
      <c r="NTM797" s="125"/>
      <c r="NTN797" s="149"/>
      <c r="NTO797" s="125"/>
      <c r="NTP797" s="149"/>
      <c r="NTQ797" s="125"/>
      <c r="NTR797" s="149"/>
      <c r="NTS797" s="125"/>
      <c r="NTT797" s="149"/>
      <c r="NTU797" s="125"/>
      <c r="NTV797" s="149"/>
      <c r="NTW797" s="125"/>
      <c r="NTX797" s="149"/>
      <c r="NTY797" s="125"/>
      <c r="NTZ797" s="149"/>
      <c r="NUA797" s="125"/>
      <c r="NUB797" s="149"/>
      <c r="NUC797" s="125"/>
      <c r="NUD797" s="149"/>
      <c r="NUE797" s="125"/>
      <c r="NUF797" s="149"/>
      <c r="NUG797" s="125"/>
      <c r="NUH797" s="149"/>
      <c r="NUI797" s="125"/>
      <c r="NUJ797" s="149"/>
      <c r="NUK797" s="125"/>
      <c r="NUL797" s="149"/>
      <c r="NUM797" s="125"/>
      <c r="NUN797" s="149"/>
      <c r="NUO797" s="125"/>
      <c r="NUP797" s="149"/>
      <c r="NUQ797" s="125"/>
      <c r="NUR797" s="149"/>
      <c r="NUS797" s="125"/>
      <c r="NUT797" s="149"/>
      <c r="NUU797" s="125"/>
      <c r="NUV797" s="149"/>
      <c r="NUW797" s="125"/>
      <c r="NUX797" s="149"/>
      <c r="NUY797" s="125"/>
      <c r="NUZ797" s="149"/>
      <c r="NVA797" s="125"/>
      <c r="NVB797" s="149"/>
      <c r="NVC797" s="125"/>
      <c r="NVD797" s="149"/>
      <c r="NVE797" s="125"/>
      <c r="NVF797" s="149"/>
      <c r="NVG797" s="125"/>
      <c r="NVH797" s="149"/>
      <c r="NVI797" s="125"/>
      <c r="NVJ797" s="149"/>
      <c r="NVK797" s="125"/>
      <c r="NVL797" s="149"/>
      <c r="NVM797" s="125"/>
      <c r="NVN797" s="149"/>
      <c r="NVO797" s="125"/>
      <c r="NVP797" s="149"/>
      <c r="NVQ797" s="125"/>
      <c r="NVR797" s="149"/>
      <c r="NVS797" s="125"/>
      <c r="NVT797" s="149"/>
      <c r="NVU797" s="125"/>
      <c r="NVV797" s="149"/>
      <c r="NVW797" s="125"/>
      <c r="NVX797" s="149"/>
      <c r="NVY797" s="125"/>
      <c r="NVZ797" s="149"/>
      <c r="NWA797" s="125"/>
      <c r="NWB797" s="149"/>
      <c r="NWC797" s="125"/>
      <c r="NWD797" s="149"/>
      <c r="NWE797" s="125"/>
      <c r="NWF797" s="149"/>
      <c r="NWG797" s="125"/>
      <c r="NWH797" s="149"/>
      <c r="NWI797" s="125"/>
      <c r="NWJ797" s="149"/>
      <c r="NWK797" s="125"/>
      <c r="NWL797" s="149"/>
      <c r="NWM797" s="125"/>
      <c r="NWN797" s="149"/>
      <c r="NWO797" s="125"/>
      <c r="NWP797" s="149"/>
      <c r="NWQ797" s="125"/>
      <c r="NWR797" s="149"/>
      <c r="NWS797" s="125"/>
      <c r="NWT797" s="149"/>
      <c r="NWU797" s="125"/>
      <c r="NWV797" s="149"/>
      <c r="NWW797" s="125"/>
      <c r="NWX797" s="149"/>
      <c r="NWY797" s="125"/>
      <c r="NWZ797" s="149"/>
      <c r="NXA797" s="125"/>
      <c r="NXB797" s="149"/>
      <c r="NXC797" s="125"/>
      <c r="NXD797" s="149"/>
      <c r="NXE797" s="125"/>
      <c r="NXF797" s="149"/>
      <c r="NXG797" s="125"/>
      <c r="NXH797" s="149"/>
      <c r="NXI797" s="125"/>
      <c r="NXJ797" s="149"/>
      <c r="NXK797" s="125"/>
      <c r="NXL797" s="149"/>
      <c r="NXM797" s="125"/>
      <c r="NXN797" s="149"/>
      <c r="NXO797" s="125"/>
      <c r="NXP797" s="149"/>
      <c r="NXQ797" s="125"/>
      <c r="NXR797" s="149"/>
      <c r="NXS797" s="125"/>
      <c r="NXT797" s="149"/>
      <c r="NXU797" s="125"/>
      <c r="NXV797" s="149"/>
      <c r="NXW797" s="125"/>
      <c r="NXX797" s="149"/>
      <c r="NXY797" s="125"/>
      <c r="NXZ797" s="149"/>
      <c r="NYA797" s="125"/>
      <c r="NYB797" s="149"/>
      <c r="NYC797" s="125"/>
      <c r="NYD797" s="149"/>
      <c r="NYE797" s="125"/>
      <c r="NYF797" s="149"/>
      <c r="NYG797" s="125"/>
      <c r="NYH797" s="149"/>
      <c r="NYI797" s="125"/>
      <c r="NYJ797" s="149"/>
      <c r="NYK797" s="125"/>
      <c r="NYL797" s="149"/>
      <c r="NYM797" s="125"/>
      <c r="NYN797" s="149"/>
      <c r="NYO797" s="125"/>
      <c r="NYP797" s="149"/>
      <c r="NYQ797" s="125"/>
      <c r="NYR797" s="149"/>
      <c r="NYS797" s="125"/>
      <c r="NYT797" s="149"/>
      <c r="NYU797" s="125"/>
      <c r="NYV797" s="149"/>
      <c r="NYW797" s="125"/>
      <c r="NYX797" s="149"/>
      <c r="NYY797" s="125"/>
      <c r="NYZ797" s="149"/>
      <c r="NZA797" s="125"/>
      <c r="NZB797" s="149"/>
      <c r="NZC797" s="125"/>
      <c r="NZD797" s="149"/>
      <c r="NZE797" s="125"/>
      <c r="NZF797" s="149"/>
      <c r="NZG797" s="125"/>
      <c r="NZH797" s="149"/>
      <c r="NZI797" s="125"/>
      <c r="NZJ797" s="149"/>
      <c r="NZK797" s="125"/>
      <c r="NZL797" s="149"/>
      <c r="NZM797" s="125"/>
      <c r="NZN797" s="149"/>
      <c r="NZO797" s="125"/>
      <c r="NZP797" s="149"/>
      <c r="NZQ797" s="125"/>
      <c r="NZR797" s="149"/>
      <c r="NZS797" s="125"/>
      <c r="NZT797" s="149"/>
      <c r="NZU797" s="125"/>
      <c r="NZV797" s="149"/>
      <c r="NZW797" s="125"/>
      <c r="NZX797" s="149"/>
      <c r="NZY797" s="125"/>
      <c r="NZZ797" s="149"/>
      <c r="OAA797" s="125"/>
      <c r="OAB797" s="149"/>
      <c r="OAC797" s="125"/>
      <c r="OAD797" s="149"/>
      <c r="OAE797" s="125"/>
      <c r="OAF797" s="149"/>
      <c r="OAG797" s="125"/>
      <c r="OAH797" s="149"/>
      <c r="OAI797" s="125"/>
      <c r="OAJ797" s="149"/>
      <c r="OAK797" s="125"/>
      <c r="OAL797" s="149"/>
      <c r="OAM797" s="125"/>
      <c r="OAN797" s="149"/>
      <c r="OAO797" s="125"/>
      <c r="OAP797" s="149"/>
      <c r="OAQ797" s="125"/>
      <c r="OAR797" s="149"/>
      <c r="OAS797" s="125"/>
      <c r="OAT797" s="149"/>
      <c r="OAU797" s="125"/>
      <c r="OAV797" s="149"/>
      <c r="OAW797" s="125"/>
      <c r="OAX797" s="149"/>
      <c r="OAY797" s="125"/>
      <c r="OAZ797" s="149"/>
      <c r="OBA797" s="125"/>
      <c r="OBB797" s="149"/>
      <c r="OBC797" s="125"/>
      <c r="OBD797" s="149"/>
      <c r="OBE797" s="125"/>
      <c r="OBF797" s="149"/>
      <c r="OBG797" s="125"/>
      <c r="OBH797" s="149"/>
      <c r="OBI797" s="125"/>
      <c r="OBJ797" s="149"/>
      <c r="OBK797" s="125"/>
      <c r="OBL797" s="149"/>
      <c r="OBM797" s="125"/>
      <c r="OBN797" s="149"/>
      <c r="OBO797" s="125"/>
      <c r="OBP797" s="149"/>
      <c r="OBQ797" s="125"/>
      <c r="OBR797" s="149"/>
      <c r="OBS797" s="125"/>
      <c r="OBT797" s="149"/>
      <c r="OBU797" s="125"/>
      <c r="OBV797" s="149"/>
      <c r="OBW797" s="125"/>
      <c r="OBX797" s="149"/>
      <c r="OBY797" s="125"/>
      <c r="OBZ797" s="149"/>
      <c r="OCA797" s="125"/>
      <c r="OCB797" s="149"/>
      <c r="OCC797" s="125"/>
      <c r="OCD797" s="149"/>
      <c r="OCE797" s="125"/>
      <c r="OCF797" s="149"/>
      <c r="OCG797" s="125"/>
      <c r="OCH797" s="149"/>
      <c r="OCI797" s="125"/>
      <c r="OCJ797" s="149"/>
      <c r="OCK797" s="125"/>
      <c r="OCL797" s="149"/>
      <c r="OCM797" s="125"/>
      <c r="OCN797" s="149"/>
      <c r="OCO797" s="125"/>
      <c r="OCP797" s="149"/>
      <c r="OCQ797" s="125"/>
      <c r="OCR797" s="149"/>
      <c r="OCS797" s="125"/>
      <c r="OCT797" s="149"/>
      <c r="OCU797" s="125"/>
      <c r="OCV797" s="149"/>
      <c r="OCW797" s="125"/>
      <c r="OCX797" s="149"/>
      <c r="OCY797" s="125"/>
      <c r="OCZ797" s="149"/>
      <c r="ODA797" s="125"/>
      <c r="ODB797" s="149"/>
      <c r="ODC797" s="125"/>
      <c r="ODD797" s="149"/>
      <c r="ODE797" s="125"/>
      <c r="ODF797" s="149"/>
      <c r="ODG797" s="125"/>
      <c r="ODH797" s="149"/>
      <c r="ODI797" s="125"/>
      <c r="ODJ797" s="149"/>
      <c r="ODK797" s="125"/>
      <c r="ODL797" s="149"/>
      <c r="ODM797" s="125"/>
      <c r="ODN797" s="149"/>
      <c r="ODO797" s="125"/>
      <c r="ODP797" s="149"/>
      <c r="ODQ797" s="125"/>
      <c r="ODR797" s="149"/>
      <c r="ODS797" s="125"/>
      <c r="ODT797" s="149"/>
      <c r="ODU797" s="125"/>
      <c r="ODV797" s="149"/>
      <c r="ODW797" s="125"/>
      <c r="ODX797" s="149"/>
      <c r="ODY797" s="125"/>
      <c r="ODZ797" s="149"/>
      <c r="OEA797" s="125"/>
      <c r="OEB797" s="149"/>
      <c r="OEC797" s="125"/>
      <c r="OED797" s="149"/>
      <c r="OEE797" s="125"/>
      <c r="OEF797" s="149"/>
      <c r="OEG797" s="125"/>
      <c r="OEH797" s="149"/>
      <c r="OEI797" s="125"/>
      <c r="OEJ797" s="149"/>
      <c r="OEK797" s="125"/>
      <c r="OEL797" s="149"/>
      <c r="OEM797" s="125"/>
      <c r="OEN797" s="149"/>
      <c r="OEO797" s="125"/>
      <c r="OEP797" s="149"/>
      <c r="OEQ797" s="125"/>
      <c r="OER797" s="149"/>
      <c r="OES797" s="125"/>
      <c r="OET797" s="149"/>
      <c r="OEU797" s="125"/>
      <c r="OEV797" s="149"/>
      <c r="OEW797" s="125"/>
      <c r="OEX797" s="149"/>
      <c r="OEY797" s="125"/>
      <c r="OEZ797" s="149"/>
      <c r="OFA797" s="125"/>
      <c r="OFB797" s="149"/>
      <c r="OFC797" s="125"/>
      <c r="OFD797" s="149"/>
      <c r="OFE797" s="125"/>
      <c r="OFF797" s="149"/>
      <c r="OFG797" s="125"/>
      <c r="OFH797" s="149"/>
      <c r="OFI797" s="125"/>
      <c r="OFJ797" s="149"/>
      <c r="OFK797" s="125"/>
      <c r="OFL797" s="149"/>
      <c r="OFM797" s="125"/>
      <c r="OFN797" s="149"/>
      <c r="OFO797" s="125"/>
      <c r="OFP797" s="149"/>
      <c r="OFQ797" s="125"/>
      <c r="OFR797" s="149"/>
      <c r="OFS797" s="125"/>
      <c r="OFT797" s="149"/>
      <c r="OFU797" s="125"/>
      <c r="OFV797" s="149"/>
      <c r="OFW797" s="125"/>
      <c r="OFX797" s="149"/>
      <c r="OFY797" s="125"/>
      <c r="OFZ797" s="149"/>
      <c r="OGA797" s="125"/>
      <c r="OGB797" s="149"/>
      <c r="OGC797" s="125"/>
      <c r="OGD797" s="149"/>
      <c r="OGE797" s="125"/>
      <c r="OGF797" s="149"/>
      <c r="OGG797" s="125"/>
      <c r="OGH797" s="149"/>
      <c r="OGI797" s="125"/>
      <c r="OGJ797" s="149"/>
      <c r="OGK797" s="125"/>
      <c r="OGL797" s="149"/>
      <c r="OGM797" s="125"/>
      <c r="OGN797" s="149"/>
      <c r="OGO797" s="125"/>
      <c r="OGP797" s="149"/>
      <c r="OGQ797" s="125"/>
      <c r="OGR797" s="149"/>
      <c r="OGS797" s="125"/>
      <c r="OGT797" s="149"/>
      <c r="OGU797" s="125"/>
      <c r="OGV797" s="149"/>
      <c r="OGW797" s="125"/>
      <c r="OGX797" s="149"/>
      <c r="OGY797" s="125"/>
      <c r="OGZ797" s="149"/>
      <c r="OHA797" s="125"/>
      <c r="OHB797" s="149"/>
      <c r="OHC797" s="125"/>
      <c r="OHD797" s="149"/>
      <c r="OHE797" s="125"/>
      <c r="OHF797" s="149"/>
      <c r="OHG797" s="125"/>
      <c r="OHH797" s="149"/>
      <c r="OHI797" s="125"/>
      <c r="OHJ797" s="149"/>
      <c r="OHK797" s="125"/>
      <c r="OHL797" s="149"/>
      <c r="OHM797" s="125"/>
      <c r="OHN797" s="149"/>
      <c r="OHO797" s="125"/>
      <c r="OHP797" s="149"/>
      <c r="OHQ797" s="125"/>
      <c r="OHR797" s="149"/>
      <c r="OHS797" s="125"/>
      <c r="OHT797" s="149"/>
      <c r="OHU797" s="125"/>
      <c r="OHV797" s="149"/>
      <c r="OHW797" s="125"/>
      <c r="OHX797" s="149"/>
      <c r="OHY797" s="125"/>
      <c r="OHZ797" s="149"/>
      <c r="OIA797" s="125"/>
      <c r="OIB797" s="149"/>
      <c r="OIC797" s="125"/>
      <c r="OID797" s="149"/>
      <c r="OIE797" s="125"/>
      <c r="OIF797" s="149"/>
      <c r="OIG797" s="125"/>
      <c r="OIH797" s="149"/>
      <c r="OII797" s="125"/>
      <c r="OIJ797" s="149"/>
      <c r="OIK797" s="125"/>
      <c r="OIL797" s="149"/>
      <c r="OIM797" s="125"/>
      <c r="OIN797" s="149"/>
      <c r="OIO797" s="125"/>
      <c r="OIP797" s="149"/>
      <c r="OIQ797" s="125"/>
      <c r="OIR797" s="149"/>
      <c r="OIS797" s="125"/>
      <c r="OIT797" s="149"/>
      <c r="OIU797" s="125"/>
      <c r="OIV797" s="149"/>
      <c r="OIW797" s="125"/>
      <c r="OIX797" s="149"/>
      <c r="OIY797" s="125"/>
      <c r="OIZ797" s="149"/>
      <c r="OJA797" s="125"/>
      <c r="OJB797" s="149"/>
      <c r="OJC797" s="125"/>
      <c r="OJD797" s="149"/>
      <c r="OJE797" s="125"/>
      <c r="OJF797" s="149"/>
      <c r="OJG797" s="125"/>
      <c r="OJH797" s="149"/>
      <c r="OJI797" s="125"/>
      <c r="OJJ797" s="149"/>
      <c r="OJK797" s="125"/>
      <c r="OJL797" s="149"/>
      <c r="OJM797" s="125"/>
      <c r="OJN797" s="149"/>
      <c r="OJO797" s="125"/>
      <c r="OJP797" s="149"/>
      <c r="OJQ797" s="125"/>
      <c r="OJR797" s="149"/>
      <c r="OJS797" s="125"/>
      <c r="OJT797" s="149"/>
      <c r="OJU797" s="125"/>
      <c r="OJV797" s="149"/>
      <c r="OJW797" s="125"/>
      <c r="OJX797" s="149"/>
      <c r="OJY797" s="125"/>
      <c r="OJZ797" s="149"/>
      <c r="OKA797" s="125"/>
      <c r="OKB797" s="149"/>
      <c r="OKC797" s="125"/>
      <c r="OKD797" s="149"/>
      <c r="OKE797" s="125"/>
      <c r="OKF797" s="149"/>
      <c r="OKG797" s="125"/>
      <c r="OKH797" s="149"/>
      <c r="OKI797" s="125"/>
      <c r="OKJ797" s="149"/>
      <c r="OKK797" s="125"/>
      <c r="OKL797" s="149"/>
      <c r="OKM797" s="125"/>
      <c r="OKN797" s="149"/>
      <c r="OKO797" s="125"/>
      <c r="OKP797" s="149"/>
      <c r="OKQ797" s="125"/>
      <c r="OKR797" s="149"/>
      <c r="OKS797" s="125"/>
      <c r="OKT797" s="149"/>
      <c r="OKU797" s="125"/>
      <c r="OKV797" s="149"/>
      <c r="OKW797" s="125"/>
      <c r="OKX797" s="149"/>
      <c r="OKY797" s="125"/>
      <c r="OKZ797" s="149"/>
      <c r="OLA797" s="125"/>
      <c r="OLB797" s="149"/>
      <c r="OLC797" s="125"/>
      <c r="OLD797" s="149"/>
      <c r="OLE797" s="125"/>
      <c r="OLF797" s="149"/>
      <c r="OLG797" s="125"/>
      <c r="OLH797" s="149"/>
      <c r="OLI797" s="125"/>
      <c r="OLJ797" s="149"/>
      <c r="OLK797" s="125"/>
      <c r="OLL797" s="149"/>
      <c r="OLM797" s="125"/>
      <c r="OLN797" s="149"/>
      <c r="OLO797" s="125"/>
      <c r="OLP797" s="149"/>
      <c r="OLQ797" s="125"/>
      <c r="OLR797" s="149"/>
      <c r="OLS797" s="125"/>
      <c r="OLT797" s="149"/>
      <c r="OLU797" s="125"/>
      <c r="OLV797" s="149"/>
      <c r="OLW797" s="125"/>
      <c r="OLX797" s="149"/>
      <c r="OLY797" s="125"/>
      <c r="OLZ797" s="149"/>
      <c r="OMA797" s="125"/>
      <c r="OMB797" s="149"/>
      <c r="OMC797" s="125"/>
      <c r="OMD797" s="149"/>
      <c r="OME797" s="125"/>
      <c r="OMF797" s="149"/>
      <c r="OMG797" s="125"/>
      <c r="OMH797" s="149"/>
      <c r="OMI797" s="125"/>
      <c r="OMJ797" s="149"/>
      <c r="OMK797" s="125"/>
      <c r="OML797" s="149"/>
      <c r="OMM797" s="125"/>
      <c r="OMN797" s="149"/>
      <c r="OMO797" s="125"/>
      <c r="OMP797" s="149"/>
      <c r="OMQ797" s="125"/>
      <c r="OMR797" s="149"/>
      <c r="OMS797" s="125"/>
      <c r="OMT797" s="149"/>
      <c r="OMU797" s="125"/>
      <c r="OMV797" s="149"/>
      <c r="OMW797" s="125"/>
      <c r="OMX797" s="149"/>
      <c r="OMY797" s="125"/>
      <c r="OMZ797" s="149"/>
      <c r="ONA797" s="125"/>
      <c r="ONB797" s="149"/>
      <c r="ONC797" s="125"/>
      <c r="OND797" s="149"/>
      <c r="ONE797" s="125"/>
      <c r="ONF797" s="149"/>
      <c r="ONG797" s="125"/>
      <c r="ONH797" s="149"/>
      <c r="ONI797" s="125"/>
      <c r="ONJ797" s="149"/>
      <c r="ONK797" s="125"/>
      <c r="ONL797" s="149"/>
      <c r="ONM797" s="125"/>
      <c r="ONN797" s="149"/>
      <c r="ONO797" s="125"/>
      <c r="ONP797" s="149"/>
      <c r="ONQ797" s="125"/>
      <c r="ONR797" s="149"/>
      <c r="ONS797" s="125"/>
      <c r="ONT797" s="149"/>
      <c r="ONU797" s="125"/>
      <c r="ONV797" s="149"/>
      <c r="ONW797" s="125"/>
      <c r="ONX797" s="149"/>
      <c r="ONY797" s="125"/>
      <c r="ONZ797" s="149"/>
      <c r="OOA797" s="125"/>
      <c r="OOB797" s="149"/>
      <c r="OOC797" s="125"/>
      <c r="OOD797" s="149"/>
      <c r="OOE797" s="125"/>
      <c r="OOF797" s="149"/>
      <c r="OOG797" s="125"/>
      <c r="OOH797" s="149"/>
      <c r="OOI797" s="125"/>
      <c r="OOJ797" s="149"/>
      <c r="OOK797" s="125"/>
      <c r="OOL797" s="149"/>
      <c r="OOM797" s="125"/>
      <c r="OON797" s="149"/>
      <c r="OOO797" s="125"/>
      <c r="OOP797" s="149"/>
      <c r="OOQ797" s="125"/>
      <c r="OOR797" s="149"/>
      <c r="OOS797" s="125"/>
      <c r="OOT797" s="149"/>
      <c r="OOU797" s="125"/>
      <c r="OOV797" s="149"/>
      <c r="OOW797" s="125"/>
      <c r="OOX797" s="149"/>
      <c r="OOY797" s="125"/>
      <c r="OOZ797" s="149"/>
      <c r="OPA797" s="125"/>
      <c r="OPB797" s="149"/>
      <c r="OPC797" s="125"/>
      <c r="OPD797" s="149"/>
      <c r="OPE797" s="125"/>
      <c r="OPF797" s="149"/>
      <c r="OPG797" s="125"/>
      <c r="OPH797" s="149"/>
      <c r="OPI797" s="125"/>
      <c r="OPJ797" s="149"/>
      <c r="OPK797" s="125"/>
      <c r="OPL797" s="149"/>
      <c r="OPM797" s="125"/>
      <c r="OPN797" s="149"/>
      <c r="OPO797" s="125"/>
      <c r="OPP797" s="149"/>
      <c r="OPQ797" s="125"/>
      <c r="OPR797" s="149"/>
      <c r="OPS797" s="125"/>
      <c r="OPT797" s="149"/>
      <c r="OPU797" s="125"/>
      <c r="OPV797" s="149"/>
      <c r="OPW797" s="125"/>
      <c r="OPX797" s="149"/>
      <c r="OPY797" s="125"/>
      <c r="OPZ797" s="149"/>
      <c r="OQA797" s="125"/>
      <c r="OQB797" s="149"/>
      <c r="OQC797" s="125"/>
      <c r="OQD797" s="149"/>
      <c r="OQE797" s="125"/>
      <c r="OQF797" s="149"/>
      <c r="OQG797" s="125"/>
      <c r="OQH797" s="149"/>
      <c r="OQI797" s="125"/>
      <c r="OQJ797" s="149"/>
      <c r="OQK797" s="125"/>
      <c r="OQL797" s="149"/>
      <c r="OQM797" s="125"/>
      <c r="OQN797" s="149"/>
      <c r="OQO797" s="125"/>
      <c r="OQP797" s="149"/>
      <c r="OQQ797" s="125"/>
      <c r="OQR797" s="149"/>
      <c r="OQS797" s="125"/>
      <c r="OQT797" s="149"/>
      <c r="OQU797" s="125"/>
      <c r="OQV797" s="149"/>
      <c r="OQW797" s="125"/>
      <c r="OQX797" s="149"/>
      <c r="OQY797" s="125"/>
      <c r="OQZ797" s="149"/>
      <c r="ORA797" s="125"/>
      <c r="ORB797" s="149"/>
      <c r="ORC797" s="125"/>
      <c r="ORD797" s="149"/>
      <c r="ORE797" s="125"/>
      <c r="ORF797" s="149"/>
      <c r="ORG797" s="125"/>
      <c r="ORH797" s="149"/>
      <c r="ORI797" s="125"/>
      <c r="ORJ797" s="149"/>
      <c r="ORK797" s="125"/>
      <c r="ORL797" s="149"/>
      <c r="ORM797" s="125"/>
      <c r="ORN797" s="149"/>
      <c r="ORO797" s="125"/>
      <c r="ORP797" s="149"/>
      <c r="ORQ797" s="125"/>
      <c r="ORR797" s="149"/>
      <c r="ORS797" s="125"/>
      <c r="ORT797" s="149"/>
      <c r="ORU797" s="125"/>
      <c r="ORV797" s="149"/>
      <c r="ORW797" s="125"/>
      <c r="ORX797" s="149"/>
      <c r="ORY797" s="125"/>
      <c r="ORZ797" s="149"/>
      <c r="OSA797" s="125"/>
      <c r="OSB797" s="149"/>
      <c r="OSC797" s="125"/>
      <c r="OSD797" s="149"/>
      <c r="OSE797" s="125"/>
      <c r="OSF797" s="149"/>
      <c r="OSG797" s="125"/>
      <c r="OSH797" s="149"/>
      <c r="OSI797" s="125"/>
      <c r="OSJ797" s="149"/>
      <c r="OSK797" s="125"/>
      <c r="OSL797" s="149"/>
      <c r="OSM797" s="125"/>
      <c r="OSN797" s="149"/>
      <c r="OSO797" s="125"/>
      <c r="OSP797" s="149"/>
      <c r="OSQ797" s="125"/>
      <c r="OSR797" s="149"/>
      <c r="OSS797" s="125"/>
      <c r="OST797" s="149"/>
      <c r="OSU797" s="125"/>
      <c r="OSV797" s="149"/>
      <c r="OSW797" s="125"/>
      <c r="OSX797" s="149"/>
      <c r="OSY797" s="125"/>
      <c r="OSZ797" s="149"/>
      <c r="OTA797" s="125"/>
      <c r="OTB797" s="149"/>
      <c r="OTC797" s="125"/>
      <c r="OTD797" s="149"/>
      <c r="OTE797" s="125"/>
      <c r="OTF797" s="149"/>
      <c r="OTG797" s="125"/>
      <c r="OTH797" s="149"/>
      <c r="OTI797" s="125"/>
      <c r="OTJ797" s="149"/>
      <c r="OTK797" s="125"/>
      <c r="OTL797" s="149"/>
      <c r="OTM797" s="125"/>
      <c r="OTN797" s="149"/>
      <c r="OTO797" s="125"/>
      <c r="OTP797" s="149"/>
      <c r="OTQ797" s="125"/>
      <c r="OTR797" s="149"/>
      <c r="OTS797" s="125"/>
      <c r="OTT797" s="149"/>
      <c r="OTU797" s="125"/>
      <c r="OTV797" s="149"/>
      <c r="OTW797" s="125"/>
      <c r="OTX797" s="149"/>
      <c r="OTY797" s="125"/>
      <c r="OTZ797" s="149"/>
      <c r="OUA797" s="125"/>
      <c r="OUB797" s="149"/>
      <c r="OUC797" s="125"/>
      <c r="OUD797" s="149"/>
      <c r="OUE797" s="125"/>
      <c r="OUF797" s="149"/>
      <c r="OUG797" s="125"/>
      <c r="OUH797" s="149"/>
      <c r="OUI797" s="125"/>
      <c r="OUJ797" s="149"/>
      <c r="OUK797" s="125"/>
      <c r="OUL797" s="149"/>
      <c r="OUM797" s="125"/>
      <c r="OUN797" s="149"/>
      <c r="OUO797" s="125"/>
      <c r="OUP797" s="149"/>
      <c r="OUQ797" s="125"/>
      <c r="OUR797" s="149"/>
      <c r="OUS797" s="125"/>
      <c r="OUT797" s="149"/>
      <c r="OUU797" s="125"/>
      <c r="OUV797" s="149"/>
      <c r="OUW797" s="125"/>
      <c r="OUX797" s="149"/>
      <c r="OUY797" s="125"/>
      <c r="OUZ797" s="149"/>
      <c r="OVA797" s="125"/>
      <c r="OVB797" s="149"/>
      <c r="OVC797" s="125"/>
      <c r="OVD797" s="149"/>
      <c r="OVE797" s="125"/>
      <c r="OVF797" s="149"/>
      <c r="OVG797" s="125"/>
      <c r="OVH797" s="149"/>
      <c r="OVI797" s="125"/>
      <c r="OVJ797" s="149"/>
      <c r="OVK797" s="125"/>
      <c r="OVL797" s="149"/>
      <c r="OVM797" s="125"/>
      <c r="OVN797" s="149"/>
      <c r="OVO797" s="125"/>
      <c r="OVP797" s="149"/>
      <c r="OVQ797" s="125"/>
      <c r="OVR797" s="149"/>
      <c r="OVS797" s="125"/>
      <c r="OVT797" s="149"/>
      <c r="OVU797" s="125"/>
      <c r="OVV797" s="149"/>
      <c r="OVW797" s="125"/>
      <c r="OVX797" s="149"/>
      <c r="OVY797" s="125"/>
      <c r="OVZ797" s="149"/>
      <c r="OWA797" s="125"/>
      <c r="OWB797" s="149"/>
      <c r="OWC797" s="125"/>
      <c r="OWD797" s="149"/>
      <c r="OWE797" s="125"/>
      <c r="OWF797" s="149"/>
      <c r="OWG797" s="125"/>
      <c r="OWH797" s="149"/>
      <c r="OWI797" s="125"/>
      <c r="OWJ797" s="149"/>
      <c r="OWK797" s="125"/>
      <c r="OWL797" s="149"/>
      <c r="OWM797" s="125"/>
      <c r="OWN797" s="149"/>
      <c r="OWO797" s="125"/>
      <c r="OWP797" s="149"/>
      <c r="OWQ797" s="125"/>
      <c r="OWR797" s="149"/>
      <c r="OWS797" s="125"/>
      <c r="OWT797" s="149"/>
      <c r="OWU797" s="125"/>
      <c r="OWV797" s="149"/>
      <c r="OWW797" s="125"/>
      <c r="OWX797" s="149"/>
      <c r="OWY797" s="125"/>
      <c r="OWZ797" s="149"/>
      <c r="OXA797" s="125"/>
      <c r="OXB797" s="149"/>
      <c r="OXC797" s="125"/>
      <c r="OXD797" s="149"/>
      <c r="OXE797" s="125"/>
      <c r="OXF797" s="149"/>
      <c r="OXG797" s="125"/>
      <c r="OXH797" s="149"/>
      <c r="OXI797" s="125"/>
      <c r="OXJ797" s="149"/>
      <c r="OXK797" s="125"/>
      <c r="OXL797" s="149"/>
      <c r="OXM797" s="125"/>
      <c r="OXN797" s="149"/>
      <c r="OXO797" s="125"/>
      <c r="OXP797" s="149"/>
      <c r="OXQ797" s="125"/>
      <c r="OXR797" s="149"/>
      <c r="OXS797" s="125"/>
      <c r="OXT797" s="149"/>
      <c r="OXU797" s="125"/>
      <c r="OXV797" s="149"/>
      <c r="OXW797" s="125"/>
      <c r="OXX797" s="149"/>
      <c r="OXY797" s="125"/>
      <c r="OXZ797" s="149"/>
      <c r="OYA797" s="125"/>
      <c r="OYB797" s="149"/>
      <c r="OYC797" s="125"/>
      <c r="OYD797" s="149"/>
      <c r="OYE797" s="125"/>
      <c r="OYF797" s="149"/>
      <c r="OYG797" s="125"/>
      <c r="OYH797" s="149"/>
      <c r="OYI797" s="125"/>
      <c r="OYJ797" s="149"/>
      <c r="OYK797" s="125"/>
      <c r="OYL797" s="149"/>
      <c r="OYM797" s="125"/>
      <c r="OYN797" s="149"/>
      <c r="OYO797" s="125"/>
      <c r="OYP797" s="149"/>
      <c r="OYQ797" s="125"/>
      <c r="OYR797" s="149"/>
      <c r="OYS797" s="125"/>
      <c r="OYT797" s="149"/>
      <c r="OYU797" s="125"/>
      <c r="OYV797" s="149"/>
      <c r="OYW797" s="125"/>
      <c r="OYX797" s="149"/>
      <c r="OYY797" s="125"/>
      <c r="OYZ797" s="149"/>
      <c r="OZA797" s="125"/>
      <c r="OZB797" s="149"/>
      <c r="OZC797" s="125"/>
      <c r="OZD797" s="149"/>
      <c r="OZE797" s="125"/>
      <c r="OZF797" s="149"/>
      <c r="OZG797" s="125"/>
      <c r="OZH797" s="149"/>
      <c r="OZI797" s="125"/>
      <c r="OZJ797" s="149"/>
      <c r="OZK797" s="125"/>
      <c r="OZL797" s="149"/>
      <c r="OZM797" s="125"/>
      <c r="OZN797" s="149"/>
      <c r="OZO797" s="125"/>
      <c r="OZP797" s="149"/>
      <c r="OZQ797" s="125"/>
      <c r="OZR797" s="149"/>
      <c r="OZS797" s="125"/>
      <c r="OZT797" s="149"/>
      <c r="OZU797" s="125"/>
      <c r="OZV797" s="149"/>
      <c r="OZW797" s="125"/>
      <c r="OZX797" s="149"/>
      <c r="OZY797" s="125"/>
      <c r="OZZ797" s="149"/>
      <c r="PAA797" s="125"/>
      <c r="PAB797" s="149"/>
      <c r="PAC797" s="125"/>
      <c r="PAD797" s="149"/>
      <c r="PAE797" s="125"/>
      <c r="PAF797" s="149"/>
      <c r="PAG797" s="125"/>
      <c r="PAH797" s="149"/>
      <c r="PAI797" s="125"/>
      <c r="PAJ797" s="149"/>
      <c r="PAK797" s="125"/>
      <c r="PAL797" s="149"/>
      <c r="PAM797" s="125"/>
      <c r="PAN797" s="149"/>
      <c r="PAO797" s="125"/>
      <c r="PAP797" s="149"/>
      <c r="PAQ797" s="125"/>
      <c r="PAR797" s="149"/>
      <c r="PAS797" s="125"/>
      <c r="PAT797" s="149"/>
      <c r="PAU797" s="125"/>
      <c r="PAV797" s="149"/>
      <c r="PAW797" s="125"/>
      <c r="PAX797" s="149"/>
      <c r="PAY797" s="125"/>
      <c r="PAZ797" s="149"/>
      <c r="PBA797" s="125"/>
      <c r="PBB797" s="149"/>
      <c r="PBC797" s="125"/>
      <c r="PBD797" s="149"/>
      <c r="PBE797" s="125"/>
      <c r="PBF797" s="149"/>
      <c r="PBG797" s="125"/>
      <c r="PBH797" s="149"/>
      <c r="PBI797" s="125"/>
      <c r="PBJ797" s="149"/>
      <c r="PBK797" s="125"/>
      <c r="PBL797" s="149"/>
      <c r="PBM797" s="125"/>
      <c r="PBN797" s="149"/>
      <c r="PBO797" s="125"/>
      <c r="PBP797" s="149"/>
      <c r="PBQ797" s="125"/>
      <c r="PBR797" s="149"/>
      <c r="PBS797" s="125"/>
      <c r="PBT797" s="149"/>
      <c r="PBU797" s="125"/>
      <c r="PBV797" s="149"/>
      <c r="PBW797" s="125"/>
      <c r="PBX797" s="149"/>
      <c r="PBY797" s="125"/>
      <c r="PBZ797" s="149"/>
      <c r="PCA797" s="125"/>
      <c r="PCB797" s="149"/>
      <c r="PCC797" s="125"/>
      <c r="PCD797" s="149"/>
      <c r="PCE797" s="125"/>
      <c r="PCF797" s="149"/>
      <c r="PCG797" s="125"/>
      <c r="PCH797" s="149"/>
      <c r="PCI797" s="125"/>
      <c r="PCJ797" s="149"/>
      <c r="PCK797" s="125"/>
      <c r="PCL797" s="149"/>
      <c r="PCM797" s="125"/>
      <c r="PCN797" s="149"/>
      <c r="PCO797" s="125"/>
      <c r="PCP797" s="149"/>
      <c r="PCQ797" s="125"/>
      <c r="PCR797" s="149"/>
      <c r="PCS797" s="125"/>
      <c r="PCT797" s="149"/>
      <c r="PCU797" s="125"/>
      <c r="PCV797" s="149"/>
      <c r="PCW797" s="125"/>
      <c r="PCX797" s="149"/>
      <c r="PCY797" s="125"/>
      <c r="PCZ797" s="149"/>
      <c r="PDA797" s="125"/>
      <c r="PDB797" s="149"/>
      <c r="PDC797" s="125"/>
      <c r="PDD797" s="149"/>
      <c r="PDE797" s="125"/>
      <c r="PDF797" s="149"/>
      <c r="PDG797" s="125"/>
      <c r="PDH797" s="149"/>
      <c r="PDI797" s="125"/>
      <c r="PDJ797" s="149"/>
      <c r="PDK797" s="125"/>
      <c r="PDL797" s="149"/>
      <c r="PDM797" s="125"/>
      <c r="PDN797" s="149"/>
      <c r="PDO797" s="125"/>
      <c r="PDP797" s="149"/>
      <c r="PDQ797" s="125"/>
      <c r="PDR797" s="149"/>
      <c r="PDS797" s="125"/>
      <c r="PDT797" s="149"/>
      <c r="PDU797" s="125"/>
      <c r="PDV797" s="149"/>
      <c r="PDW797" s="125"/>
      <c r="PDX797" s="149"/>
      <c r="PDY797" s="125"/>
      <c r="PDZ797" s="149"/>
      <c r="PEA797" s="125"/>
      <c r="PEB797" s="149"/>
      <c r="PEC797" s="125"/>
      <c r="PED797" s="149"/>
      <c r="PEE797" s="125"/>
      <c r="PEF797" s="149"/>
      <c r="PEG797" s="125"/>
      <c r="PEH797" s="149"/>
      <c r="PEI797" s="125"/>
      <c r="PEJ797" s="149"/>
      <c r="PEK797" s="125"/>
      <c r="PEL797" s="149"/>
      <c r="PEM797" s="125"/>
      <c r="PEN797" s="149"/>
      <c r="PEO797" s="125"/>
      <c r="PEP797" s="149"/>
      <c r="PEQ797" s="125"/>
      <c r="PER797" s="149"/>
      <c r="PES797" s="125"/>
      <c r="PET797" s="149"/>
      <c r="PEU797" s="125"/>
      <c r="PEV797" s="149"/>
      <c r="PEW797" s="125"/>
      <c r="PEX797" s="149"/>
      <c r="PEY797" s="125"/>
      <c r="PEZ797" s="149"/>
      <c r="PFA797" s="125"/>
      <c r="PFB797" s="149"/>
      <c r="PFC797" s="125"/>
      <c r="PFD797" s="149"/>
      <c r="PFE797" s="125"/>
      <c r="PFF797" s="149"/>
      <c r="PFG797" s="125"/>
      <c r="PFH797" s="149"/>
      <c r="PFI797" s="125"/>
      <c r="PFJ797" s="149"/>
      <c r="PFK797" s="125"/>
      <c r="PFL797" s="149"/>
      <c r="PFM797" s="125"/>
      <c r="PFN797" s="149"/>
      <c r="PFO797" s="125"/>
      <c r="PFP797" s="149"/>
      <c r="PFQ797" s="125"/>
      <c r="PFR797" s="149"/>
      <c r="PFS797" s="125"/>
      <c r="PFT797" s="149"/>
      <c r="PFU797" s="125"/>
      <c r="PFV797" s="149"/>
      <c r="PFW797" s="125"/>
      <c r="PFX797" s="149"/>
      <c r="PFY797" s="125"/>
      <c r="PFZ797" s="149"/>
      <c r="PGA797" s="125"/>
      <c r="PGB797" s="149"/>
      <c r="PGC797" s="125"/>
      <c r="PGD797" s="149"/>
      <c r="PGE797" s="125"/>
      <c r="PGF797" s="149"/>
      <c r="PGG797" s="125"/>
      <c r="PGH797" s="149"/>
      <c r="PGI797" s="125"/>
      <c r="PGJ797" s="149"/>
      <c r="PGK797" s="125"/>
      <c r="PGL797" s="149"/>
      <c r="PGM797" s="125"/>
      <c r="PGN797" s="149"/>
      <c r="PGO797" s="125"/>
      <c r="PGP797" s="149"/>
      <c r="PGQ797" s="125"/>
      <c r="PGR797" s="149"/>
      <c r="PGS797" s="125"/>
      <c r="PGT797" s="149"/>
      <c r="PGU797" s="125"/>
      <c r="PGV797" s="149"/>
      <c r="PGW797" s="125"/>
      <c r="PGX797" s="149"/>
      <c r="PGY797" s="125"/>
      <c r="PGZ797" s="149"/>
      <c r="PHA797" s="125"/>
      <c r="PHB797" s="149"/>
      <c r="PHC797" s="125"/>
      <c r="PHD797" s="149"/>
      <c r="PHE797" s="125"/>
      <c r="PHF797" s="149"/>
      <c r="PHG797" s="125"/>
      <c r="PHH797" s="149"/>
      <c r="PHI797" s="125"/>
      <c r="PHJ797" s="149"/>
      <c r="PHK797" s="125"/>
      <c r="PHL797" s="149"/>
      <c r="PHM797" s="125"/>
      <c r="PHN797" s="149"/>
      <c r="PHO797" s="125"/>
      <c r="PHP797" s="149"/>
      <c r="PHQ797" s="125"/>
      <c r="PHR797" s="149"/>
      <c r="PHS797" s="125"/>
      <c r="PHT797" s="149"/>
      <c r="PHU797" s="125"/>
      <c r="PHV797" s="149"/>
      <c r="PHW797" s="125"/>
      <c r="PHX797" s="149"/>
      <c r="PHY797" s="125"/>
      <c r="PHZ797" s="149"/>
      <c r="PIA797" s="125"/>
      <c r="PIB797" s="149"/>
      <c r="PIC797" s="125"/>
      <c r="PID797" s="149"/>
      <c r="PIE797" s="125"/>
      <c r="PIF797" s="149"/>
      <c r="PIG797" s="125"/>
      <c r="PIH797" s="149"/>
      <c r="PII797" s="125"/>
      <c r="PIJ797" s="149"/>
      <c r="PIK797" s="125"/>
      <c r="PIL797" s="149"/>
      <c r="PIM797" s="125"/>
      <c r="PIN797" s="149"/>
      <c r="PIO797" s="125"/>
      <c r="PIP797" s="149"/>
      <c r="PIQ797" s="125"/>
      <c r="PIR797" s="149"/>
      <c r="PIS797" s="125"/>
      <c r="PIT797" s="149"/>
      <c r="PIU797" s="125"/>
      <c r="PIV797" s="149"/>
      <c r="PIW797" s="125"/>
      <c r="PIX797" s="149"/>
      <c r="PIY797" s="125"/>
      <c r="PIZ797" s="149"/>
      <c r="PJA797" s="125"/>
      <c r="PJB797" s="149"/>
      <c r="PJC797" s="125"/>
      <c r="PJD797" s="149"/>
      <c r="PJE797" s="125"/>
      <c r="PJF797" s="149"/>
      <c r="PJG797" s="125"/>
      <c r="PJH797" s="149"/>
      <c r="PJI797" s="125"/>
      <c r="PJJ797" s="149"/>
      <c r="PJK797" s="125"/>
      <c r="PJL797" s="149"/>
      <c r="PJM797" s="125"/>
      <c r="PJN797" s="149"/>
      <c r="PJO797" s="125"/>
      <c r="PJP797" s="149"/>
      <c r="PJQ797" s="125"/>
      <c r="PJR797" s="149"/>
      <c r="PJS797" s="125"/>
      <c r="PJT797" s="149"/>
      <c r="PJU797" s="125"/>
      <c r="PJV797" s="149"/>
      <c r="PJW797" s="125"/>
      <c r="PJX797" s="149"/>
      <c r="PJY797" s="125"/>
      <c r="PJZ797" s="149"/>
      <c r="PKA797" s="125"/>
      <c r="PKB797" s="149"/>
      <c r="PKC797" s="125"/>
      <c r="PKD797" s="149"/>
      <c r="PKE797" s="125"/>
      <c r="PKF797" s="149"/>
      <c r="PKG797" s="125"/>
      <c r="PKH797" s="149"/>
      <c r="PKI797" s="125"/>
      <c r="PKJ797" s="149"/>
      <c r="PKK797" s="125"/>
      <c r="PKL797" s="149"/>
      <c r="PKM797" s="125"/>
      <c r="PKN797" s="149"/>
      <c r="PKO797" s="125"/>
      <c r="PKP797" s="149"/>
      <c r="PKQ797" s="125"/>
      <c r="PKR797" s="149"/>
      <c r="PKS797" s="125"/>
      <c r="PKT797" s="149"/>
      <c r="PKU797" s="125"/>
      <c r="PKV797" s="149"/>
      <c r="PKW797" s="125"/>
      <c r="PKX797" s="149"/>
      <c r="PKY797" s="125"/>
      <c r="PKZ797" s="149"/>
      <c r="PLA797" s="125"/>
      <c r="PLB797" s="149"/>
      <c r="PLC797" s="125"/>
      <c r="PLD797" s="149"/>
      <c r="PLE797" s="125"/>
      <c r="PLF797" s="149"/>
      <c r="PLG797" s="125"/>
      <c r="PLH797" s="149"/>
      <c r="PLI797" s="125"/>
      <c r="PLJ797" s="149"/>
      <c r="PLK797" s="125"/>
      <c r="PLL797" s="149"/>
      <c r="PLM797" s="125"/>
      <c r="PLN797" s="149"/>
      <c r="PLO797" s="125"/>
      <c r="PLP797" s="149"/>
      <c r="PLQ797" s="125"/>
      <c r="PLR797" s="149"/>
      <c r="PLS797" s="125"/>
      <c r="PLT797" s="149"/>
      <c r="PLU797" s="125"/>
      <c r="PLV797" s="149"/>
      <c r="PLW797" s="125"/>
      <c r="PLX797" s="149"/>
      <c r="PLY797" s="125"/>
      <c r="PLZ797" s="149"/>
      <c r="PMA797" s="125"/>
      <c r="PMB797" s="149"/>
      <c r="PMC797" s="125"/>
      <c r="PMD797" s="149"/>
      <c r="PME797" s="125"/>
      <c r="PMF797" s="149"/>
      <c r="PMG797" s="125"/>
      <c r="PMH797" s="149"/>
      <c r="PMI797" s="125"/>
      <c r="PMJ797" s="149"/>
      <c r="PMK797" s="125"/>
      <c r="PML797" s="149"/>
      <c r="PMM797" s="125"/>
      <c r="PMN797" s="149"/>
      <c r="PMO797" s="125"/>
      <c r="PMP797" s="149"/>
      <c r="PMQ797" s="125"/>
      <c r="PMR797" s="149"/>
      <c r="PMS797" s="125"/>
      <c r="PMT797" s="149"/>
      <c r="PMU797" s="125"/>
      <c r="PMV797" s="149"/>
      <c r="PMW797" s="125"/>
      <c r="PMX797" s="149"/>
      <c r="PMY797" s="125"/>
      <c r="PMZ797" s="149"/>
      <c r="PNA797" s="125"/>
      <c r="PNB797" s="149"/>
      <c r="PNC797" s="125"/>
      <c r="PND797" s="149"/>
      <c r="PNE797" s="125"/>
      <c r="PNF797" s="149"/>
      <c r="PNG797" s="125"/>
      <c r="PNH797" s="149"/>
      <c r="PNI797" s="125"/>
      <c r="PNJ797" s="149"/>
      <c r="PNK797" s="125"/>
      <c r="PNL797" s="149"/>
      <c r="PNM797" s="125"/>
      <c r="PNN797" s="149"/>
      <c r="PNO797" s="125"/>
      <c r="PNP797" s="149"/>
      <c r="PNQ797" s="125"/>
      <c r="PNR797" s="149"/>
      <c r="PNS797" s="125"/>
      <c r="PNT797" s="149"/>
      <c r="PNU797" s="125"/>
      <c r="PNV797" s="149"/>
      <c r="PNW797" s="125"/>
      <c r="PNX797" s="149"/>
      <c r="PNY797" s="125"/>
      <c r="PNZ797" s="149"/>
      <c r="POA797" s="125"/>
      <c r="POB797" s="149"/>
      <c r="POC797" s="125"/>
      <c r="POD797" s="149"/>
      <c r="POE797" s="125"/>
      <c r="POF797" s="149"/>
      <c r="POG797" s="125"/>
      <c r="POH797" s="149"/>
      <c r="POI797" s="125"/>
      <c r="POJ797" s="149"/>
      <c r="POK797" s="125"/>
      <c r="POL797" s="149"/>
      <c r="POM797" s="125"/>
      <c r="PON797" s="149"/>
      <c r="POO797" s="125"/>
      <c r="POP797" s="149"/>
      <c r="POQ797" s="125"/>
      <c r="POR797" s="149"/>
      <c r="POS797" s="125"/>
      <c r="POT797" s="149"/>
      <c r="POU797" s="125"/>
      <c r="POV797" s="149"/>
      <c r="POW797" s="125"/>
      <c r="POX797" s="149"/>
      <c r="POY797" s="125"/>
      <c r="POZ797" s="149"/>
      <c r="PPA797" s="125"/>
      <c r="PPB797" s="149"/>
      <c r="PPC797" s="125"/>
      <c r="PPD797" s="149"/>
      <c r="PPE797" s="125"/>
      <c r="PPF797" s="149"/>
      <c r="PPG797" s="125"/>
      <c r="PPH797" s="149"/>
      <c r="PPI797" s="125"/>
      <c r="PPJ797" s="149"/>
      <c r="PPK797" s="125"/>
      <c r="PPL797" s="149"/>
      <c r="PPM797" s="125"/>
      <c r="PPN797" s="149"/>
      <c r="PPO797" s="125"/>
      <c r="PPP797" s="149"/>
      <c r="PPQ797" s="125"/>
      <c r="PPR797" s="149"/>
      <c r="PPS797" s="125"/>
      <c r="PPT797" s="149"/>
      <c r="PPU797" s="125"/>
      <c r="PPV797" s="149"/>
      <c r="PPW797" s="125"/>
      <c r="PPX797" s="149"/>
      <c r="PPY797" s="125"/>
      <c r="PPZ797" s="149"/>
      <c r="PQA797" s="125"/>
      <c r="PQB797" s="149"/>
      <c r="PQC797" s="125"/>
      <c r="PQD797" s="149"/>
      <c r="PQE797" s="125"/>
      <c r="PQF797" s="149"/>
      <c r="PQG797" s="125"/>
      <c r="PQH797" s="149"/>
      <c r="PQI797" s="125"/>
      <c r="PQJ797" s="149"/>
      <c r="PQK797" s="125"/>
      <c r="PQL797" s="149"/>
      <c r="PQM797" s="125"/>
      <c r="PQN797" s="149"/>
      <c r="PQO797" s="125"/>
      <c r="PQP797" s="149"/>
      <c r="PQQ797" s="125"/>
      <c r="PQR797" s="149"/>
      <c r="PQS797" s="125"/>
      <c r="PQT797" s="149"/>
      <c r="PQU797" s="125"/>
      <c r="PQV797" s="149"/>
      <c r="PQW797" s="125"/>
      <c r="PQX797" s="149"/>
      <c r="PQY797" s="125"/>
      <c r="PQZ797" s="149"/>
      <c r="PRA797" s="125"/>
      <c r="PRB797" s="149"/>
      <c r="PRC797" s="125"/>
      <c r="PRD797" s="149"/>
      <c r="PRE797" s="125"/>
      <c r="PRF797" s="149"/>
      <c r="PRG797" s="125"/>
      <c r="PRH797" s="149"/>
      <c r="PRI797" s="125"/>
      <c r="PRJ797" s="149"/>
      <c r="PRK797" s="125"/>
      <c r="PRL797" s="149"/>
      <c r="PRM797" s="125"/>
      <c r="PRN797" s="149"/>
      <c r="PRO797" s="125"/>
      <c r="PRP797" s="149"/>
      <c r="PRQ797" s="125"/>
      <c r="PRR797" s="149"/>
      <c r="PRS797" s="125"/>
      <c r="PRT797" s="149"/>
      <c r="PRU797" s="125"/>
      <c r="PRV797" s="149"/>
      <c r="PRW797" s="125"/>
      <c r="PRX797" s="149"/>
      <c r="PRY797" s="125"/>
      <c r="PRZ797" s="149"/>
      <c r="PSA797" s="125"/>
      <c r="PSB797" s="149"/>
      <c r="PSC797" s="125"/>
      <c r="PSD797" s="149"/>
      <c r="PSE797" s="125"/>
      <c r="PSF797" s="149"/>
      <c r="PSG797" s="125"/>
      <c r="PSH797" s="149"/>
      <c r="PSI797" s="125"/>
      <c r="PSJ797" s="149"/>
      <c r="PSK797" s="125"/>
      <c r="PSL797" s="149"/>
      <c r="PSM797" s="125"/>
      <c r="PSN797" s="149"/>
      <c r="PSO797" s="125"/>
      <c r="PSP797" s="149"/>
      <c r="PSQ797" s="125"/>
      <c r="PSR797" s="149"/>
      <c r="PSS797" s="125"/>
      <c r="PST797" s="149"/>
      <c r="PSU797" s="125"/>
      <c r="PSV797" s="149"/>
      <c r="PSW797" s="125"/>
      <c r="PSX797" s="149"/>
      <c r="PSY797" s="125"/>
      <c r="PSZ797" s="149"/>
      <c r="PTA797" s="125"/>
      <c r="PTB797" s="149"/>
      <c r="PTC797" s="125"/>
      <c r="PTD797" s="149"/>
      <c r="PTE797" s="125"/>
      <c r="PTF797" s="149"/>
      <c r="PTG797" s="125"/>
      <c r="PTH797" s="149"/>
      <c r="PTI797" s="125"/>
      <c r="PTJ797" s="149"/>
      <c r="PTK797" s="125"/>
      <c r="PTL797" s="149"/>
      <c r="PTM797" s="125"/>
      <c r="PTN797" s="149"/>
      <c r="PTO797" s="125"/>
      <c r="PTP797" s="149"/>
      <c r="PTQ797" s="125"/>
      <c r="PTR797" s="149"/>
      <c r="PTS797" s="125"/>
      <c r="PTT797" s="149"/>
      <c r="PTU797" s="125"/>
      <c r="PTV797" s="149"/>
      <c r="PTW797" s="125"/>
      <c r="PTX797" s="149"/>
      <c r="PTY797" s="125"/>
      <c r="PTZ797" s="149"/>
      <c r="PUA797" s="125"/>
      <c r="PUB797" s="149"/>
      <c r="PUC797" s="125"/>
      <c r="PUD797" s="149"/>
      <c r="PUE797" s="125"/>
      <c r="PUF797" s="149"/>
      <c r="PUG797" s="125"/>
      <c r="PUH797" s="149"/>
      <c r="PUI797" s="125"/>
      <c r="PUJ797" s="149"/>
      <c r="PUK797" s="125"/>
      <c r="PUL797" s="149"/>
      <c r="PUM797" s="125"/>
      <c r="PUN797" s="149"/>
      <c r="PUO797" s="125"/>
      <c r="PUP797" s="149"/>
      <c r="PUQ797" s="125"/>
      <c r="PUR797" s="149"/>
      <c r="PUS797" s="125"/>
      <c r="PUT797" s="149"/>
      <c r="PUU797" s="125"/>
      <c r="PUV797" s="149"/>
      <c r="PUW797" s="125"/>
      <c r="PUX797" s="149"/>
      <c r="PUY797" s="125"/>
      <c r="PUZ797" s="149"/>
      <c r="PVA797" s="125"/>
      <c r="PVB797" s="149"/>
      <c r="PVC797" s="125"/>
      <c r="PVD797" s="149"/>
      <c r="PVE797" s="125"/>
      <c r="PVF797" s="149"/>
      <c r="PVG797" s="125"/>
      <c r="PVH797" s="149"/>
      <c r="PVI797" s="125"/>
      <c r="PVJ797" s="149"/>
      <c r="PVK797" s="125"/>
      <c r="PVL797" s="149"/>
      <c r="PVM797" s="125"/>
      <c r="PVN797" s="149"/>
      <c r="PVO797" s="125"/>
      <c r="PVP797" s="149"/>
      <c r="PVQ797" s="125"/>
      <c r="PVR797" s="149"/>
      <c r="PVS797" s="125"/>
      <c r="PVT797" s="149"/>
      <c r="PVU797" s="125"/>
      <c r="PVV797" s="149"/>
      <c r="PVW797" s="125"/>
      <c r="PVX797" s="149"/>
      <c r="PVY797" s="125"/>
      <c r="PVZ797" s="149"/>
      <c r="PWA797" s="125"/>
      <c r="PWB797" s="149"/>
      <c r="PWC797" s="125"/>
      <c r="PWD797" s="149"/>
      <c r="PWE797" s="125"/>
      <c r="PWF797" s="149"/>
      <c r="PWG797" s="125"/>
      <c r="PWH797" s="149"/>
      <c r="PWI797" s="125"/>
      <c r="PWJ797" s="149"/>
      <c r="PWK797" s="125"/>
      <c r="PWL797" s="149"/>
      <c r="PWM797" s="125"/>
      <c r="PWN797" s="149"/>
      <c r="PWO797" s="125"/>
      <c r="PWP797" s="149"/>
      <c r="PWQ797" s="125"/>
      <c r="PWR797" s="149"/>
      <c r="PWS797" s="125"/>
      <c r="PWT797" s="149"/>
      <c r="PWU797" s="125"/>
      <c r="PWV797" s="149"/>
      <c r="PWW797" s="125"/>
      <c r="PWX797" s="149"/>
      <c r="PWY797" s="125"/>
      <c r="PWZ797" s="149"/>
      <c r="PXA797" s="125"/>
      <c r="PXB797" s="149"/>
      <c r="PXC797" s="125"/>
      <c r="PXD797" s="149"/>
      <c r="PXE797" s="125"/>
      <c r="PXF797" s="149"/>
      <c r="PXG797" s="125"/>
      <c r="PXH797" s="149"/>
      <c r="PXI797" s="125"/>
      <c r="PXJ797" s="149"/>
      <c r="PXK797" s="125"/>
      <c r="PXL797" s="149"/>
      <c r="PXM797" s="125"/>
      <c r="PXN797" s="149"/>
      <c r="PXO797" s="125"/>
      <c r="PXP797" s="149"/>
      <c r="PXQ797" s="125"/>
      <c r="PXR797" s="149"/>
      <c r="PXS797" s="125"/>
      <c r="PXT797" s="149"/>
      <c r="PXU797" s="125"/>
      <c r="PXV797" s="149"/>
      <c r="PXW797" s="125"/>
      <c r="PXX797" s="149"/>
      <c r="PXY797" s="125"/>
      <c r="PXZ797" s="149"/>
      <c r="PYA797" s="125"/>
      <c r="PYB797" s="149"/>
      <c r="PYC797" s="125"/>
      <c r="PYD797" s="149"/>
      <c r="PYE797" s="125"/>
      <c r="PYF797" s="149"/>
      <c r="PYG797" s="125"/>
      <c r="PYH797" s="149"/>
      <c r="PYI797" s="125"/>
      <c r="PYJ797" s="149"/>
      <c r="PYK797" s="125"/>
      <c r="PYL797" s="149"/>
      <c r="PYM797" s="125"/>
      <c r="PYN797" s="149"/>
      <c r="PYO797" s="125"/>
      <c r="PYP797" s="149"/>
      <c r="PYQ797" s="125"/>
      <c r="PYR797" s="149"/>
      <c r="PYS797" s="125"/>
      <c r="PYT797" s="149"/>
      <c r="PYU797" s="125"/>
      <c r="PYV797" s="149"/>
      <c r="PYW797" s="125"/>
      <c r="PYX797" s="149"/>
      <c r="PYY797" s="125"/>
      <c r="PYZ797" s="149"/>
      <c r="PZA797" s="125"/>
      <c r="PZB797" s="149"/>
      <c r="PZC797" s="125"/>
      <c r="PZD797" s="149"/>
      <c r="PZE797" s="125"/>
      <c r="PZF797" s="149"/>
      <c r="PZG797" s="125"/>
      <c r="PZH797" s="149"/>
      <c r="PZI797" s="125"/>
      <c r="PZJ797" s="149"/>
      <c r="PZK797" s="125"/>
      <c r="PZL797" s="149"/>
      <c r="PZM797" s="125"/>
      <c r="PZN797" s="149"/>
      <c r="PZO797" s="125"/>
      <c r="PZP797" s="149"/>
      <c r="PZQ797" s="125"/>
      <c r="PZR797" s="149"/>
      <c r="PZS797" s="125"/>
      <c r="PZT797" s="149"/>
      <c r="PZU797" s="125"/>
      <c r="PZV797" s="149"/>
      <c r="PZW797" s="125"/>
      <c r="PZX797" s="149"/>
      <c r="PZY797" s="125"/>
      <c r="PZZ797" s="149"/>
      <c r="QAA797" s="125"/>
      <c r="QAB797" s="149"/>
      <c r="QAC797" s="125"/>
      <c r="QAD797" s="149"/>
      <c r="QAE797" s="125"/>
      <c r="QAF797" s="149"/>
      <c r="QAG797" s="125"/>
      <c r="QAH797" s="149"/>
      <c r="QAI797" s="125"/>
      <c r="QAJ797" s="149"/>
      <c r="QAK797" s="125"/>
      <c r="QAL797" s="149"/>
      <c r="QAM797" s="125"/>
      <c r="QAN797" s="149"/>
      <c r="QAO797" s="125"/>
      <c r="QAP797" s="149"/>
      <c r="QAQ797" s="125"/>
      <c r="QAR797" s="149"/>
      <c r="QAS797" s="125"/>
      <c r="QAT797" s="149"/>
      <c r="QAU797" s="125"/>
      <c r="QAV797" s="149"/>
      <c r="QAW797" s="125"/>
      <c r="QAX797" s="149"/>
      <c r="QAY797" s="125"/>
      <c r="QAZ797" s="149"/>
      <c r="QBA797" s="125"/>
      <c r="QBB797" s="149"/>
      <c r="QBC797" s="125"/>
      <c r="QBD797" s="149"/>
      <c r="QBE797" s="125"/>
      <c r="QBF797" s="149"/>
      <c r="QBG797" s="125"/>
      <c r="QBH797" s="149"/>
      <c r="QBI797" s="125"/>
      <c r="QBJ797" s="149"/>
      <c r="QBK797" s="125"/>
      <c r="QBL797" s="149"/>
      <c r="QBM797" s="125"/>
      <c r="QBN797" s="149"/>
      <c r="QBO797" s="125"/>
      <c r="QBP797" s="149"/>
      <c r="QBQ797" s="125"/>
      <c r="QBR797" s="149"/>
      <c r="QBS797" s="125"/>
      <c r="QBT797" s="149"/>
      <c r="QBU797" s="125"/>
      <c r="QBV797" s="149"/>
      <c r="QBW797" s="125"/>
      <c r="QBX797" s="149"/>
      <c r="QBY797" s="125"/>
      <c r="QBZ797" s="149"/>
      <c r="QCA797" s="125"/>
      <c r="QCB797" s="149"/>
      <c r="QCC797" s="125"/>
      <c r="QCD797" s="149"/>
      <c r="QCE797" s="125"/>
      <c r="QCF797" s="149"/>
      <c r="QCG797" s="125"/>
      <c r="QCH797" s="149"/>
      <c r="QCI797" s="125"/>
      <c r="QCJ797" s="149"/>
      <c r="QCK797" s="125"/>
      <c r="QCL797" s="149"/>
      <c r="QCM797" s="125"/>
      <c r="QCN797" s="149"/>
      <c r="QCO797" s="125"/>
      <c r="QCP797" s="149"/>
      <c r="QCQ797" s="125"/>
      <c r="QCR797" s="149"/>
      <c r="QCS797" s="125"/>
      <c r="QCT797" s="149"/>
      <c r="QCU797" s="125"/>
      <c r="QCV797" s="149"/>
      <c r="QCW797" s="125"/>
      <c r="QCX797" s="149"/>
      <c r="QCY797" s="125"/>
      <c r="QCZ797" s="149"/>
      <c r="QDA797" s="125"/>
      <c r="QDB797" s="149"/>
      <c r="QDC797" s="125"/>
      <c r="QDD797" s="149"/>
      <c r="QDE797" s="125"/>
      <c r="QDF797" s="149"/>
      <c r="QDG797" s="125"/>
      <c r="QDH797" s="149"/>
      <c r="QDI797" s="125"/>
      <c r="QDJ797" s="149"/>
      <c r="QDK797" s="125"/>
      <c r="QDL797" s="149"/>
      <c r="QDM797" s="125"/>
      <c r="QDN797" s="149"/>
      <c r="QDO797" s="125"/>
      <c r="QDP797" s="149"/>
      <c r="QDQ797" s="125"/>
      <c r="QDR797" s="149"/>
      <c r="QDS797" s="125"/>
      <c r="QDT797" s="149"/>
      <c r="QDU797" s="125"/>
      <c r="QDV797" s="149"/>
      <c r="QDW797" s="125"/>
      <c r="QDX797" s="149"/>
      <c r="QDY797" s="125"/>
      <c r="QDZ797" s="149"/>
      <c r="QEA797" s="125"/>
      <c r="QEB797" s="149"/>
      <c r="QEC797" s="125"/>
      <c r="QED797" s="149"/>
      <c r="QEE797" s="125"/>
      <c r="QEF797" s="149"/>
      <c r="QEG797" s="125"/>
      <c r="QEH797" s="149"/>
      <c r="QEI797" s="125"/>
      <c r="QEJ797" s="149"/>
      <c r="QEK797" s="125"/>
      <c r="QEL797" s="149"/>
      <c r="QEM797" s="125"/>
      <c r="QEN797" s="149"/>
      <c r="QEO797" s="125"/>
      <c r="QEP797" s="149"/>
      <c r="QEQ797" s="125"/>
      <c r="QER797" s="149"/>
      <c r="QES797" s="125"/>
      <c r="QET797" s="149"/>
      <c r="QEU797" s="125"/>
      <c r="QEV797" s="149"/>
      <c r="QEW797" s="125"/>
      <c r="QEX797" s="149"/>
      <c r="QEY797" s="125"/>
      <c r="QEZ797" s="149"/>
      <c r="QFA797" s="125"/>
      <c r="QFB797" s="149"/>
      <c r="QFC797" s="125"/>
      <c r="QFD797" s="149"/>
      <c r="QFE797" s="125"/>
      <c r="QFF797" s="149"/>
      <c r="QFG797" s="125"/>
      <c r="QFH797" s="149"/>
      <c r="QFI797" s="125"/>
      <c r="QFJ797" s="149"/>
      <c r="QFK797" s="125"/>
      <c r="QFL797" s="149"/>
      <c r="QFM797" s="125"/>
      <c r="QFN797" s="149"/>
      <c r="QFO797" s="125"/>
      <c r="QFP797" s="149"/>
      <c r="QFQ797" s="125"/>
      <c r="QFR797" s="149"/>
      <c r="QFS797" s="125"/>
      <c r="QFT797" s="149"/>
      <c r="QFU797" s="125"/>
      <c r="QFV797" s="149"/>
      <c r="QFW797" s="125"/>
      <c r="QFX797" s="149"/>
      <c r="QFY797" s="125"/>
      <c r="QFZ797" s="149"/>
      <c r="QGA797" s="125"/>
      <c r="QGB797" s="149"/>
      <c r="QGC797" s="125"/>
      <c r="QGD797" s="149"/>
      <c r="QGE797" s="125"/>
      <c r="QGF797" s="149"/>
      <c r="QGG797" s="125"/>
      <c r="QGH797" s="149"/>
      <c r="QGI797" s="125"/>
      <c r="QGJ797" s="149"/>
      <c r="QGK797" s="125"/>
      <c r="QGL797" s="149"/>
      <c r="QGM797" s="125"/>
      <c r="QGN797" s="149"/>
      <c r="QGO797" s="125"/>
      <c r="QGP797" s="149"/>
      <c r="QGQ797" s="125"/>
      <c r="QGR797" s="149"/>
      <c r="QGS797" s="125"/>
      <c r="QGT797" s="149"/>
      <c r="QGU797" s="125"/>
      <c r="QGV797" s="149"/>
      <c r="QGW797" s="125"/>
      <c r="QGX797" s="149"/>
      <c r="QGY797" s="125"/>
      <c r="QGZ797" s="149"/>
      <c r="QHA797" s="125"/>
      <c r="QHB797" s="149"/>
      <c r="QHC797" s="125"/>
      <c r="QHD797" s="149"/>
      <c r="QHE797" s="125"/>
      <c r="QHF797" s="149"/>
      <c r="QHG797" s="125"/>
      <c r="QHH797" s="149"/>
      <c r="QHI797" s="125"/>
      <c r="QHJ797" s="149"/>
      <c r="QHK797" s="125"/>
      <c r="QHL797" s="149"/>
      <c r="QHM797" s="125"/>
      <c r="QHN797" s="149"/>
      <c r="QHO797" s="125"/>
      <c r="QHP797" s="149"/>
      <c r="QHQ797" s="125"/>
      <c r="QHR797" s="149"/>
      <c r="QHS797" s="125"/>
      <c r="QHT797" s="149"/>
      <c r="QHU797" s="125"/>
      <c r="QHV797" s="149"/>
      <c r="QHW797" s="125"/>
      <c r="QHX797" s="149"/>
      <c r="QHY797" s="125"/>
      <c r="QHZ797" s="149"/>
      <c r="QIA797" s="125"/>
      <c r="QIB797" s="149"/>
      <c r="QIC797" s="125"/>
      <c r="QID797" s="149"/>
      <c r="QIE797" s="125"/>
      <c r="QIF797" s="149"/>
      <c r="QIG797" s="125"/>
      <c r="QIH797" s="149"/>
      <c r="QII797" s="125"/>
      <c r="QIJ797" s="149"/>
      <c r="QIK797" s="125"/>
      <c r="QIL797" s="149"/>
      <c r="QIM797" s="125"/>
      <c r="QIN797" s="149"/>
      <c r="QIO797" s="125"/>
      <c r="QIP797" s="149"/>
      <c r="QIQ797" s="125"/>
      <c r="QIR797" s="149"/>
      <c r="QIS797" s="125"/>
      <c r="QIT797" s="149"/>
      <c r="QIU797" s="125"/>
      <c r="QIV797" s="149"/>
      <c r="QIW797" s="125"/>
      <c r="QIX797" s="149"/>
      <c r="QIY797" s="125"/>
      <c r="QIZ797" s="149"/>
      <c r="QJA797" s="125"/>
      <c r="QJB797" s="149"/>
      <c r="QJC797" s="125"/>
      <c r="QJD797" s="149"/>
      <c r="QJE797" s="125"/>
      <c r="QJF797" s="149"/>
      <c r="QJG797" s="125"/>
      <c r="QJH797" s="149"/>
      <c r="QJI797" s="125"/>
      <c r="QJJ797" s="149"/>
      <c r="QJK797" s="125"/>
      <c r="QJL797" s="149"/>
      <c r="QJM797" s="125"/>
      <c r="QJN797" s="149"/>
      <c r="QJO797" s="125"/>
      <c r="QJP797" s="149"/>
      <c r="QJQ797" s="125"/>
      <c r="QJR797" s="149"/>
      <c r="QJS797" s="125"/>
      <c r="QJT797" s="149"/>
      <c r="QJU797" s="125"/>
      <c r="QJV797" s="149"/>
      <c r="QJW797" s="125"/>
      <c r="QJX797" s="149"/>
      <c r="QJY797" s="125"/>
      <c r="QJZ797" s="149"/>
      <c r="QKA797" s="125"/>
      <c r="QKB797" s="149"/>
      <c r="QKC797" s="125"/>
      <c r="QKD797" s="149"/>
      <c r="QKE797" s="125"/>
      <c r="QKF797" s="149"/>
      <c r="QKG797" s="125"/>
      <c r="QKH797" s="149"/>
      <c r="QKI797" s="125"/>
      <c r="QKJ797" s="149"/>
      <c r="QKK797" s="125"/>
      <c r="QKL797" s="149"/>
      <c r="QKM797" s="125"/>
      <c r="QKN797" s="149"/>
      <c r="QKO797" s="125"/>
      <c r="QKP797" s="149"/>
      <c r="QKQ797" s="125"/>
      <c r="QKR797" s="149"/>
      <c r="QKS797" s="125"/>
      <c r="QKT797" s="149"/>
      <c r="QKU797" s="125"/>
      <c r="QKV797" s="149"/>
      <c r="QKW797" s="125"/>
      <c r="QKX797" s="149"/>
      <c r="QKY797" s="125"/>
      <c r="QKZ797" s="149"/>
      <c r="QLA797" s="125"/>
      <c r="QLB797" s="149"/>
      <c r="QLC797" s="125"/>
      <c r="QLD797" s="149"/>
      <c r="QLE797" s="125"/>
      <c r="QLF797" s="149"/>
      <c r="QLG797" s="125"/>
      <c r="QLH797" s="149"/>
      <c r="QLI797" s="125"/>
      <c r="QLJ797" s="149"/>
      <c r="QLK797" s="125"/>
      <c r="QLL797" s="149"/>
      <c r="QLM797" s="125"/>
      <c r="QLN797" s="149"/>
      <c r="QLO797" s="125"/>
      <c r="QLP797" s="149"/>
      <c r="QLQ797" s="125"/>
      <c r="QLR797" s="149"/>
      <c r="QLS797" s="125"/>
      <c r="QLT797" s="149"/>
      <c r="QLU797" s="125"/>
      <c r="QLV797" s="149"/>
      <c r="QLW797" s="125"/>
      <c r="QLX797" s="149"/>
      <c r="QLY797" s="125"/>
      <c r="QLZ797" s="149"/>
      <c r="QMA797" s="125"/>
      <c r="QMB797" s="149"/>
      <c r="QMC797" s="125"/>
      <c r="QMD797" s="149"/>
      <c r="QME797" s="125"/>
      <c r="QMF797" s="149"/>
      <c r="QMG797" s="125"/>
      <c r="QMH797" s="149"/>
      <c r="QMI797" s="125"/>
      <c r="QMJ797" s="149"/>
      <c r="QMK797" s="125"/>
      <c r="QML797" s="149"/>
      <c r="QMM797" s="125"/>
      <c r="QMN797" s="149"/>
      <c r="QMO797" s="125"/>
      <c r="QMP797" s="149"/>
      <c r="QMQ797" s="125"/>
      <c r="QMR797" s="149"/>
      <c r="QMS797" s="125"/>
      <c r="QMT797" s="149"/>
      <c r="QMU797" s="125"/>
      <c r="QMV797" s="149"/>
      <c r="QMW797" s="125"/>
      <c r="QMX797" s="149"/>
      <c r="QMY797" s="125"/>
      <c r="QMZ797" s="149"/>
      <c r="QNA797" s="125"/>
      <c r="QNB797" s="149"/>
      <c r="QNC797" s="125"/>
      <c r="QND797" s="149"/>
      <c r="QNE797" s="125"/>
      <c r="QNF797" s="149"/>
      <c r="QNG797" s="125"/>
      <c r="QNH797" s="149"/>
      <c r="QNI797" s="125"/>
      <c r="QNJ797" s="149"/>
      <c r="QNK797" s="125"/>
      <c r="QNL797" s="149"/>
      <c r="QNM797" s="125"/>
      <c r="QNN797" s="149"/>
      <c r="QNO797" s="125"/>
      <c r="QNP797" s="149"/>
      <c r="QNQ797" s="125"/>
      <c r="QNR797" s="149"/>
      <c r="QNS797" s="125"/>
      <c r="QNT797" s="149"/>
      <c r="QNU797" s="125"/>
      <c r="QNV797" s="149"/>
      <c r="QNW797" s="125"/>
      <c r="QNX797" s="149"/>
      <c r="QNY797" s="125"/>
      <c r="QNZ797" s="149"/>
      <c r="QOA797" s="125"/>
      <c r="QOB797" s="149"/>
      <c r="QOC797" s="125"/>
      <c r="QOD797" s="149"/>
      <c r="QOE797" s="125"/>
      <c r="QOF797" s="149"/>
      <c r="QOG797" s="125"/>
      <c r="QOH797" s="149"/>
      <c r="QOI797" s="125"/>
      <c r="QOJ797" s="149"/>
      <c r="QOK797" s="125"/>
      <c r="QOL797" s="149"/>
      <c r="QOM797" s="125"/>
      <c r="QON797" s="149"/>
      <c r="QOO797" s="125"/>
      <c r="QOP797" s="149"/>
      <c r="QOQ797" s="125"/>
      <c r="QOR797" s="149"/>
      <c r="QOS797" s="125"/>
      <c r="QOT797" s="149"/>
      <c r="QOU797" s="125"/>
      <c r="QOV797" s="149"/>
      <c r="QOW797" s="125"/>
      <c r="QOX797" s="149"/>
      <c r="QOY797" s="125"/>
      <c r="QOZ797" s="149"/>
      <c r="QPA797" s="125"/>
      <c r="QPB797" s="149"/>
      <c r="QPC797" s="125"/>
      <c r="QPD797" s="149"/>
      <c r="QPE797" s="125"/>
      <c r="QPF797" s="149"/>
      <c r="QPG797" s="125"/>
      <c r="QPH797" s="149"/>
      <c r="QPI797" s="125"/>
      <c r="QPJ797" s="149"/>
      <c r="QPK797" s="125"/>
      <c r="QPL797" s="149"/>
      <c r="QPM797" s="125"/>
      <c r="QPN797" s="149"/>
      <c r="QPO797" s="125"/>
      <c r="QPP797" s="149"/>
      <c r="QPQ797" s="125"/>
      <c r="QPR797" s="149"/>
      <c r="QPS797" s="125"/>
      <c r="QPT797" s="149"/>
      <c r="QPU797" s="125"/>
      <c r="QPV797" s="149"/>
      <c r="QPW797" s="125"/>
      <c r="QPX797" s="149"/>
      <c r="QPY797" s="125"/>
      <c r="QPZ797" s="149"/>
      <c r="QQA797" s="125"/>
      <c r="QQB797" s="149"/>
      <c r="QQC797" s="125"/>
      <c r="QQD797" s="149"/>
      <c r="QQE797" s="125"/>
      <c r="QQF797" s="149"/>
      <c r="QQG797" s="125"/>
      <c r="QQH797" s="149"/>
      <c r="QQI797" s="125"/>
      <c r="QQJ797" s="149"/>
      <c r="QQK797" s="125"/>
      <c r="QQL797" s="149"/>
      <c r="QQM797" s="125"/>
      <c r="QQN797" s="149"/>
      <c r="QQO797" s="125"/>
      <c r="QQP797" s="149"/>
      <c r="QQQ797" s="125"/>
      <c r="QQR797" s="149"/>
      <c r="QQS797" s="125"/>
      <c r="QQT797" s="149"/>
      <c r="QQU797" s="125"/>
      <c r="QQV797" s="149"/>
      <c r="QQW797" s="125"/>
      <c r="QQX797" s="149"/>
      <c r="QQY797" s="125"/>
      <c r="QQZ797" s="149"/>
      <c r="QRA797" s="125"/>
      <c r="QRB797" s="149"/>
      <c r="QRC797" s="125"/>
      <c r="QRD797" s="149"/>
      <c r="QRE797" s="125"/>
      <c r="QRF797" s="149"/>
      <c r="QRG797" s="125"/>
      <c r="QRH797" s="149"/>
      <c r="QRI797" s="125"/>
      <c r="QRJ797" s="149"/>
      <c r="QRK797" s="125"/>
      <c r="QRL797" s="149"/>
      <c r="QRM797" s="125"/>
      <c r="QRN797" s="149"/>
      <c r="QRO797" s="125"/>
      <c r="QRP797" s="149"/>
      <c r="QRQ797" s="125"/>
      <c r="QRR797" s="149"/>
      <c r="QRS797" s="125"/>
      <c r="QRT797" s="149"/>
      <c r="QRU797" s="125"/>
      <c r="QRV797" s="149"/>
      <c r="QRW797" s="125"/>
      <c r="QRX797" s="149"/>
      <c r="QRY797" s="125"/>
      <c r="QRZ797" s="149"/>
      <c r="QSA797" s="125"/>
      <c r="QSB797" s="149"/>
      <c r="QSC797" s="125"/>
      <c r="QSD797" s="149"/>
      <c r="QSE797" s="125"/>
      <c r="QSF797" s="149"/>
      <c r="QSG797" s="125"/>
      <c r="QSH797" s="149"/>
      <c r="QSI797" s="125"/>
      <c r="QSJ797" s="149"/>
      <c r="QSK797" s="125"/>
      <c r="QSL797" s="149"/>
      <c r="QSM797" s="125"/>
      <c r="QSN797" s="149"/>
      <c r="QSO797" s="125"/>
      <c r="QSP797" s="149"/>
      <c r="QSQ797" s="125"/>
      <c r="QSR797" s="149"/>
      <c r="QSS797" s="125"/>
      <c r="QST797" s="149"/>
      <c r="QSU797" s="125"/>
      <c r="QSV797" s="149"/>
      <c r="QSW797" s="125"/>
      <c r="QSX797" s="149"/>
      <c r="QSY797" s="125"/>
      <c r="QSZ797" s="149"/>
      <c r="QTA797" s="125"/>
      <c r="QTB797" s="149"/>
      <c r="QTC797" s="125"/>
      <c r="QTD797" s="149"/>
      <c r="QTE797" s="125"/>
      <c r="QTF797" s="149"/>
      <c r="QTG797" s="125"/>
      <c r="QTH797" s="149"/>
      <c r="QTI797" s="125"/>
      <c r="QTJ797" s="149"/>
      <c r="QTK797" s="125"/>
      <c r="QTL797" s="149"/>
      <c r="QTM797" s="125"/>
      <c r="QTN797" s="149"/>
      <c r="QTO797" s="125"/>
      <c r="QTP797" s="149"/>
      <c r="QTQ797" s="125"/>
      <c r="QTR797" s="149"/>
      <c r="QTS797" s="125"/>
      <c r="QTT797" s="149"/>
      <c r="QTU797" s="125"/>
      <c r="QTV797" s="149"/>
      <c r="QTW797" s="125"/>
      <c r="QTX797" s="149"/>
      <c r="QTY797" s="125"/>
      <c r="QTZ797" s="149"/>
      <c r="QUA797" s="125"/>
      <c r="QUB797" s="149"/>
      <c r="QUC797" s="125"/>
      <c r="QUD797" s="149"/>
      <c r="QUE797" s="125"/>
      <c r="QUF797" s="149"/>
      <c r="QUG797" s="125"/>
      <c r="QUH797" s="149"/>
      <c r="QUI797" s="125"/>
      <c r="QUJ797" s="149"/>
      <c r="QUK797" s="125"/>
      <c r="QUL797" s="149"/>
      <c r="QUM797" s="125"/>
      <c r="QUN797" s="149"/>
      <c r="QUO797" s="125"/>
      <c r="QUP797" s="149"/>
      <c r="QUQ797" s="125"/>
      <c r="QUR797" s="149"/>
      <c r="QUS797" s="125"/>
      <c r="QUT797" s="149"/>
      <c r="QUU797" s="125"/>
      <c r="QUV797" s="149"/>
      <c r="QUW797" s="125"/>
      <c r="QUX797" s="149"/>
      <c r="QUY797" s="125"/>
      <c r="QUZ797" s="149"/>
      <c r="QVA797" s="125"/>
      <c r="QVB797" s="149"/>
      <c r="QVC797" s="125"/>
      <c r="QVD797" s="149"/>
      <c r="QVE797" s="125"/>
      <c r="QVF797" s="149"/>
      <c r="QVG797" s="125"/>
      <c r="QVH797" s="149"/>
      <c r="QVI797" s="125"/>
      <c r="QVJ797" s="149"/>
      <c r="QVK797" s="125"/>
      <c r="QVL797" s="149"/>
      <c r="QVM797" s="125"/>
      <c r="QVN797" s="149"/>
      <c r="QVO797" s="125"/>
      <c r="QVP797" s="149"/>
      <c r="QVQ797" s="125"/>
      <c r="QVR797" s="149"/>
      <c r="QVS797" s="125"/>
      <c r="QVT797" s="149"/>
      <c r="QVU797" s="125"/>
      <c r="QVV797" s="149"/>
      <c r="QVW797" s="125"/>
      <c r="QVX797" s="149"/>
      <c r="QVY797" s="125"/>
      <c r="QVZ797" s="149"/>
      <c r="QWA797" s="125"/>
      <c r="QWB797" s="149"/>
      <c r="QWC797" s="125"/>
      <c r="QWD797" s="149"/>
      <c r="QWE797" s="125"/>
      <c r="QWF797" s="149"/>
      <c r="QWG797" s="125"/>
      <c r="QWH797" s="149"/>
      <c r="QWI797" s="125"/>
      <c r="QWJ797" s="149"/>
      <c r="QWK797" s="125"/>
      <c r="QWL797" s="149"/>
      <c r="QWM797" s="125"/>
      <c r="QWN797" s="149"/>
      <c r="QWO797" s="125"/>
      <c r="QWP797" s="149"/>
      <c r="QWQ797" s="125"/>
      <c r="QWR797" s="149"/>
      <c r="QWS797" s="125"/>
      <c r="QWT797" s="149"/>
      <c r="QWU797" s="125"/>
      <c r="QWV797" s="149"/>
      <c r="QWW797" s="125"/>
      <c r="QWX797" s="149"/>
      <c r="QWY797" s="125"/>
      <c r="QWZ797" s="149"/>
      <c r="QXA797" s="125"/>
      <c r="QXB797" s="149"/>
      <c r="QXC797" s="125"/>
      <c r="QXD797" s="149"/>
      <c r="QXE797" s="125"/>
      <c r="QXF797" s="149"/>
      <c r="QXG797" s="125"/>
      <c r="QXH797" s="149"/>
      <c r="QXI797" s="125"/>
      <c r="QXJ797" s="149"/>
      <c r="QXK797" s="125"/>
      <c r="QXL797" s="149"/>
      <c r="QXM797" s="125"/>
      <c r="QXN797" s="149"/>
      <c r="QXO797" s="125"/>
      <c r="QXP797" s="149"/>
      <c r="QXQ797" s="125"/>
      <c r="QXR797" s="149"/>
      <c r="QXS797" s="125"/>
      <c r="QXT797" s="149"/>
      <c r="QXU797" s="125"/>
      <c r="QXV797" s="149"/>
      <c r="QXW797" s="125"/>
      <c r="QXX797" s="149"/>
      <c r="QXY797" s="125"/>
      <c r="QXZ797" s="149"/>
      <c r="QYA797" s="125"/>
      <c r="QYB797" s="149"/>
      <c r="QYC797" s="125"/>
      <c r="QYD797" s="149"/>
      <c r="QYE797" s="125"/>
      <c r="QYF797" s="149"/>
      <c r="QYG797" s="125"/>
      <c r="QYH797" s="149"/>
      <c r="QYI797" s="125"/>
      <c r="QYJ797" s="149"/>
      <c r="QYK797" s="125"/>
      <c r="QYL797" s="149"/>
      <c r="QYM797" s="125"/>
      <c r="QYN797" s="149"/>
      <c r="QYO797" s="125"/>
      <c r="QYP797" s="149"/>
      <c r="QYQ797" s="125"/>
      <c r="QYR797" s="149"/>
      <c r="QYS797" s="125"/>
      <c r="QYT797" s="149"/>
      <c r="QYU797" s="125"/>
      <c r="QYV797" s="149"/>
      <c r="QYW797" s="125"/>
      <c r="QYX797" s="149"/>
      <c r="QYY797" s="125"/>
      <c r="QYZ797" s="149"/>
      <c r="QZA797" s="125"/>
      <c r="QZB797" s="149"/>
      <c r="QZC797" s="125"/>
      <c r="QZD797" s="149"/>
      <c r="QZE797" s="125"/>
      <c r="QZF797" s="149"/>
      <c r="QZG797" s="125"/>
      <c r="QZH797" s="149"/>
      <c r="QZI797" s="125"/>
      <c r="QZJ797" s="149"/>
      <c r="QZK797" s="125"/>
      <c r="QZL797" s="149"/>
      <c r="QZM797" s="125"/>
      <c r="QZN797" s="149"/>
      <c r="QZO797" s="125"/>
      <c r="QZP797" s="149"/>
      <c r="QZQ797" s="125"/>
      <c r="QZR797" s="149"/>
      <c r="QZS797" s="125"/>
      <c r="QZT797" s="149"/>
      <c r="QZU797" s="125"/>
      <c r="QZV797" s="149"/>
      <c r="QZW797" s="125"/>
      <c r="QZX797" s="149"/>
      <c r="QZY797" s="125"/>
      <c r="QZZ797" s="149"/>
      <c r="RAA797" s="125"/>
      <c r="RAB797" s="149"/>
      <c r="RAC797" s="125"/>
      <c r="RAD797" s="149"/>
      <c r="RAE797" s="125"/>
      <c r="RAF797" s="149"/>
      <c r="RAG797" s="125"/>
      <c r="RAH797" s="149"/>
      <c r="RAI797" s="125"/>
      <c r="RAJ797" s="149"/>
      <c r="RAK797" s="125"/>
      <c r="RAL797" s="149"/>
      <c r="RAM797" s="125"/>
      <c r="RAN797" s="149"/>
      <c r="RAO797" s="125"/>
      <c r="RAP797" s="149"/>
      <c r="RAQ797" s="125"/>
      <c r="RAR797" s="149"/>
      <c r="RAS797" s="125"/>
      <c r="RAT797" s="149"/>
      <c r="RAU797" s="125"/>
      <c r="RAV797" s="149"/>
      <c r="RAW797" s="125"/>
      <c r="RAX797" s="149"/>
      <c r="RAY797" s="125"/>
      <c r="RAZ797" s="149"/>
      <c r="RBA797" s="125"/>
      <c r="RBB797" s="149"/>
      <c r="RBC797" s="125"/>
      <c r="RBD797" s="149"/>
      <c r="RBE797" s="125"/>
      <c r="RBF797" s="149"/>
      <c r="RBG797" s="125"/>
      <c r="RBH797" s="149"/>
      <c r="RBI797" s="125"/>
      <c r="RBJ797" s="149"/>
      <c r="RBK797" s="125"/>
      <c r="RBL797" s="149"/>
      <c r="RBM797" s="125"/>
      <c r="RBN797" s="149"/>
      <c r="RBO797" s="125"/>
      <c r="RBP797" s="149"/>
      <c r="RBQ797" s="125"/>
      <c r="RBR797" s="149"/>
      <c r="RBS797" s="125"/>
      <c r="RBT797" s="149"/>
      <c r="RBU797" s="125"/>
      <c r="RBV797" s="149"/>
      <c r="RBW797" s="125"/>
      <c r="RBX797" s="149"/>
      <c r="RBY797" s="125"/>
      <c r="RBZ797" s="149"/>
      <c r="RCA797" s="125"/>
      <c r="RCB797" s="149"/>
      <c r="RCC797" s="125"/>
      <c r="RCD797" s="149"/>
      <c r="RCE797" s="125"/>
      <c r="RCF797" s="149"/>
      <c r="RCG797" s="125"/>
      <c r="RCH797" s="149"/>
      <c r="RCI797" s="125"/>
      <c r="RCJ797" s="149"/>
      <c r="RCK797" s="125"/>
      <c r="RCL797" s="149"/>
      <c r="RCM797" s="125"/>
      <c r="RCN797" s="149"/>
      <c r="RCO797" s="125"/>
      <c r="RCP797" s="149"/>
      <c r="RCQ797" s="125"/>
      <c r="RCR797" s="149"/>
      <c r="RCS797" s="125"/>
      <c r="RCT797" s="149"/>
      <c r="RCU797" s="125"/>
      <c r="RCV797" s="149"/>
      <c r="RCW797" s="125"/>
      <c r="RCX797" s="149"/>
      <c r="RCY797" s="125"/>
      <c r="RCZ797" s="149"/>
      <c r="RDA797" s="125"/>
      <c r="RDB797" s="149"/>
      <c r="RDC797" s="125"/>
      <c r="RDD797" s="149"/>
      <c r="RDE797" s="125"/>
      <c r="RDF797" s="149"/>
      <c r="RDG797" s="125"/>
      <c r="RDH797" s="149"/>
      <c r="RDI797" s="125"/>
      <c r="RDJ797" s="149"/>
      <c r="RDK797" s="125"/>
      <c r="RDL797" s="149"/>
      <c r="RDM797" s="125"/>
      <c r="RDN797" s="149"/>
      <c r="RDO797" s="125"/>
      <c r="RDP797" s="149"/>
      <c r="RDQ797" s="125"/>
      <c r="RDR797" s="149"/>
      <c r="RDS797" s="125"/>
      <c r="RDT797" s="149"/>
      <c r="RDU797" s="125"/>
      <c r="RDV797" s="149"/>
      <c r="RDW797" s="125"/>
      <c r="RDX797" s="149"/>
      <c r="RDY797" s="125"/>
      <c r="RDZ797" s="149"/>
      <c r="REA797" s="125"/>
      <c r="REB797" s="149"/>
      <c r="REC797" s="125"/>
      <c r="RED797" s="149"/>
      <c r="REE797" s="125"/>
      <c r="REF797" s="149"/>
      <c r="REG797" s="125"/>
      <c r="REH797" s="149"/>
      <c r="REI797" s="125"/>
      <c r="REJ797" s="149"/>
      <c r="REK797" s="125"/>
      <c r="REL797" s="149"/>
      <c r="REM797" s="125"/>
      <c r="REN797" s="149"/>
      <c r="REO797" s="125"/>
      <c r="REP797" s="149"/>
      <c r="REQ797" s="125"/>
      <c r="RER797" s="149"/>
      <c r="RES797" s="125"/>
      <c r="RET797" s="149"/>
      <c r="REU797" s="125"/>
      <c r="REV797" s="149"/>
      <c r="REW797" s="125"/>
      <c r="REX797" s="149"/>
      <c r="REY797" s="125"/>
      <c r="REZ797" s="149"/>
      <c r="RFA797" s="125"/>
      <c r="RFB797" s="149"/>
      <c r="RFC797" s="125"/>
      <c r="RFD797" s="149"/>
      <c r="RFE797" s="125"/>
      <c r="RFF797" s="149"/>
      <c r="RFG797" s="125"/>
      <c r="RFH797" s="149"/>
      <c r="RFI797" s="125"/>
      <c r="RFJ797" s="149"/>
      <c r="RFK797" s="125"/>
      <c r="RFL797" s="149"/>
      <c r="RFM797" s="125"/>
      <c r="RFN797" s="149"/>
      <c r="RFO797" s="125"/>
      <c r="RFP797" s="149"/>
      <c r="RFQ797" s="125"/>
      <c r="RFR797" s="149"/>
      <c r="RFS797" s="125"/>
      <c r="RFT797" s="149"/>
      <c r="RFU797" s="125"/>
      <c r="RFV797" s="149"/>
      <c r="RFW797" s="125"/>
      <c r="RFX797" s="149"/>
      <c r="RFY797" s="125"/>
      <c r="RFZ797" s="149"/>
      <c r="RGA797" s="125"/>
      <c r="RGB797" s="149"/>
      <c r="RGC797" s="125"/>
      <c r="RGD797" s="149"/>
      <c r="RGE797" s="125"/>
      <c r="RGF797" s="149"/>
      <c r="RGG797" s="125"/>
      <c r="RGH797" s="149"/>
      <c r="RGI797" s="125"/>
      <c r="RGJ797" s="149"/>
      <c r="RGK797" s="125"/>
      <c r="RGL797" s="149"/>
      <c r="RGM797" s="125"/>
      <c r="RGN797" s="149"/>
      <c r="RGO797" s="125"/>
      <c r="RGP797" s="149"/>
      <c r="RGQ797" s="125"/>
      <c r="RGR797" s="149"/>
      <c r="RGS797" s="125"/>
      <c r="RGT797" s="149"/>
      <c r="RGU797" s="125"/>
      <c r="RGV797" s="149"/>
      <c r="RGW797" s="125"/>
      <c r="RGX797" s="149"/>
      <c r="RGY797" s="125"/>
      <c r="RGZ797" s="149"/>
      <c r="RHA797" s="125"/>
      <c r="RHB797" s="149"/>
      <c r="RHC797" s="125"/>
      <c r="RHD797" s="149"/>
      <c r="RHE797" s="125"/>
      <c r="RHF797" s="149"/>
      <c r="RHG797" s="125"/>
      <c r="RHH797" s="149"/>
      <c r="RHI797" s="125"/>
      <c r="RHJ797" s="149"/>
      <c r="RHK797" s="125"/>
      <c r="RHL797" s="149"/>
      <c r="RHM797" s="125"/>
      <c r="RHN797" s="149"/>
      <c r="RHO797" s="125"/>
      <c r="RHP797" s="149"/>
      <c r="RHQ797" s="125"/>
      <c r="RHR797" s="149"/>
      <c r="RHS797" s="125"/>
      <c r="RHT797" s="149"/>
      <c r="RHU797" s="125"/>
      <c r="RHV797" s="149"/>
      <c r="RHW797" s="125"/>
      <c r="RHX797" s="149"/>
      <c r="RHY797" s="125"/>
      <c r="RHZ797" s="149"/>
      <c r="RIA797" s="125"/>
      <c r="RIB797" s="149"/>
      <c r="RIC797" s="125"/>
      <c r="RID797" s="149"/>
      <c r="RIE797" s="125"/>
      <c r="RIF797" s="149"/>
      <c r="RIG797" s="125"/>
      <c r="RIH797" s="149"/>
      <c r="RII797" s="125"/>
      <c r="RIJ797" s="149"/>
      <c r="RIK797" s="125"/>
      <c r="RIL797" s="149"/>
      <c r="RIM797" s="125"/>
      <c r="RIN797" s="149"/>
      <c r="RIO797" s="125"/>
      <c r="RIP797" s="149"/>
      <c r="RIQ797" s="125"/>
      <c r="RIR797" s="149"/>
      <c r="RIS797" s="125"/>
      <c r="RIT797" s="149"/>
      <c r="RIU797" s="125"/>
      <c r="RIV797" s="149"/>
      <c r="RIW797" s="125"/>
      <c r="RIX797" s="149"/>
      <c r="RIY797" s="125"/>
      <c r="RIZ797" s="149"/>
      <c r="RJA797" s="125"/>
      <c r="RJB797" s="149"/>
      <c r="RJC797" s="125"/>
      <c r="RJD797" s="149"/>
      <c r="RJE797" s="125"/>
      <c r="RJF797" s="149"/>
      <c r="RJG797" s="125"/>
      <c r="RJH797" s="149"/>
      <c r="RJI797" s="125"/>
      <c r="RJJ797" s="149"/>
      <c r="RJK797" s="125"/>
      <c r="RJL797" s="149"/>
      <c r="RJM797" s="125"/>
      <c r="RJN797" s="149"/>
      <c r="RJO797" s="125"/>
      <c r="RJP797" s="149"/>
      <c r="RJQ797" s="125"/>
      <c r="RJR797" s="149"/>
      <c r="RJS797" s="125"/>
      <c r="RJT797" s="149"/>
      <c r="RJU797" s="125"/>
      <c r="RJV797" s="149"/>
      <c r="RJW797" s="125"/>
      <c r="RJX797" s="149"/>
      <c r="RJY797" s="125"/>
      <c r="RJZ797" s="149"/>
      <c r="RKA797" s="125"/>
      <c r="RKB797" s="149"/>
      <c r="RKC797" s="125"/>
      <c r="RKD797" s="149"/>
      <c r="RKE797" s="125"/>
      <c r="RKF797" s="149"/>
      <c r="RKG797" s="125"/>
      <c r="RKH797" s="149"/>
      <c r="RKI797" s="125"/>
      <c r="RKJ797" s="149"/>
      <c r="RKK797" s="125"/>
      <c r="RKL797" s="149"/>
      <c r="RKM797" s="125"/>
      <c r="RKN797" s="149"/>
      <c r="RKO797" s="125"/>
      <c r="RKP797" s="149"/>
      <c r="RKQ797" s="125"/>
      <c r="RKR797" s="149"/>
      <c r="RKS797" s="125"/>
      <c r="RKT797" s="149"/>
      <c r="RKU797" s="125"/>
      <c r="RKV797" s="149"/>
      <c r="RKW797" s="125"/>
      <c r="RKX797" s="149"/>
      <c r="RKY797" s="125"/>
      <c r="RKZ797" s="149"/>
      <c r="RLA797" s="125"/>
      <c r="RLB797" s="149"/>
      <c r="RLC797" s="125"/>
      <c r="RLD797" s="149"/>
      <c r="RLE797" s="125"/>
      <c r="RLF797" s="149"/>
      <c r="RLG797" s="125"/>
      <c r="RLH797" s="149"/>
      <c r="RLI797" s="125"/>
      <c r="RLJ797" s="149"/>
      <c r="RLK797" s="125"/>
      <c r="RLL797" s="149"/>
      <c r="RLM797" s="125"/>
      <c r="RLN797" s="149"/>
      <c r="RLO797" s="125"/>
      <c r="RLP797" s="149"/>
      <c r="RLQ797" s="125"/>
      <c r="RLR797" s="149"/>
      <c r="RLS797" s="125"/>
      <c r="RLT797" s="149"/>
      <c r="RLU797" s="125"/>
      <c r="RLV797" s="149"/>
      <c r="RLW797" s="125"/>
      <c r="RLX797" s="149"/>
      <c r="RLY797" s="125"/>
      <c r="RLZ797" s="149"/>
      <c r="RMA797" s="125"/>
      <c r="RMB797" s="149"/>
      <c r="RMC797" s="125"/>
      <c r="RMD797" s="149"/>
      <c r="RME797" s="125"/>
      <c r="RMF797" s="149"/>
      <c r="RMG797" s="125"/>
      <c r="RMH797" s="149"/>
      <c r="RMI797" s="125"/>
      <c r="RMJ797" s="149"/>
      <c r="RMK797" s="125"/>
      <c r="RML797" s="149"/>
      <c r="RMM797" s="125"/>
      <c r="RMN797" s="149"/>
      <c r="RMO797" s="125"/>
      <c r="RMP797" s="149"/>
      <c r="RMQ797" s="125"/>
      <c r="RMR797" s="149"/>
      <c r="RMS797" s="125"/>
      <c r="RMT797" s="149"/>
      <c r="RMU797" s="125"/>
      <c r="RMV797" s="149"/>
      <c r="RMW797" s="125"/>
      <c r="RMX797" s="149"/>
      <c r="RMY797" s="125"/>
      <c r="RMZ797" s="149"/>
      <c r="RNA797" s="125"/>
      <c r="RNB797" s="149"/>
      <c r="RNC797" s="125"/>
      <c r="RND797" s="149"/>
      <c r="RNE797" s="125"/>
      <c r="RNF797" s="149"/>
      <c r="RNG797" s="125"/>
      <c r="RNH797" s="149"/>
      <c r="RNI797" s="125"/>
      <c r="RNJ797" s="149"/>
      <c r="RNK797" s="125"/>
      <c r="RNL797" s="149"/>
      <c r="RNM797" s="125"/>
      <c r="RNN797" s="149"/>
      <c r="RNO797" s="125"/>
      <c r="RNP797" s="149"/>
      <c r="RNQ797" s="125"/>
      <c r="RNR797" s="149"/>
      <c r="RNS797" s="125"/>
      <c r="RNT797" s="149"/>
      <c r="RNU797" s="125"/>
      <c r="RNV797" s="149"/>
      <c r="RNW797" s="125"/>
      <c r="RNX797" s="149"/>
      <c r="RNY797" s="125"/>
      <c r="RNZ797" s="149"/>
      <c r="ROA797" s="125"/>
      <c r="ROB797" s="149"/>
      <c r="ROC797" s="125"/>
      <c r="ROD797" s="149"/>
      <c r="ROE797" s="125"/>
      <c r="ROF797" s="149"/>
      <c r="ROG797" s="125"/>
      <c r="ROH797" s="149"/>
      <c r="ROI797" s="125"/>
      <c r="ROJ797" s="149"/>
      <c r="ROK797" s="125"/>
      <c r="ROL797" s="149"/>
      <c r="ROM797" s="125"/>
      <c r="RON797" s="149"/>
      <c r="ROO797" s="125"/>
      <c r="ROP797" s="149"/>
      <c r="ROQ797" s="125"/>
      <c r="ROR797" s="149"/>
      <c r="ROS797" s="125"/>
      <c r="ROT797" s="149"/>
      <c r="ROU797" s="125"/>
      <c r="ROV797" s="149"/>
      <c r="ROW797" s="125"/>
      <c r="ROX797" s="149"/>
      <c r="ROY797" s="125"/>
      <c r="ROZ797" s="149"/>
      <c r="RPA797" s="125"/>
      <c r="RPB797" s="149"/>
      <c r="RPC797" s="125"/>
      <c r="RPD797" s="149"/>
      <c r="RPE797" s="125"/>
      <c r="RPF797" s="149"/>
      <c r="RPG797" s="125"/>
      <c r="RPH797" s="149"/>
      <c r="RPI797" s="125"/>
      <c r="RPJ797" s="149"/>
      <c r="RPK797" s="125"/>
      <c r="RPL797" s="149"/>
      <c r="RPM797" s="125"/>
      <c r="RPN797" s="149"/>
      <c r="RPO797" s="125"/>
      <c r="RPP797" s="149"/>
      <c r="RPQ797" s="125"/>
      <c r="RPR797" s="149"/>
      <c r="RPS797" s="125"/>
      <c r="RPT797" s="149"/>
      <c r="RPU797" s="125"/>
      <c r="RPV797" s="149"/>
      <c r="RPW797" s="125"/>
      <c r="RPX797" s="149"/>
      <c r="RPY797" s="125"/>
      <c r="RPZ797" s="149"/>
      <c r="RQA797" s="125"/>
      <c r="RQB797" s="149"/>
      <c r="RQC797" s="125"/>
      <c r="RQD797" s="149"/>
      <c r="RQE797" s="125"/>
      <c r="RQF797" s="149"/>
      <c r="RQG797" s="125"/>
      <c r="RQH797" s="149"/>
      <c r="RQI797" s="125"/>
      <c r="RQJ797" s="149"/>
      <c r="RQK797" s="125"/>
      <c r="RQL797" s="149"/>
      <c r="RQM797" s="125"/>
      <c r="RQN797" s="149"/>
      <c r="RQO797" s="125"/>
      <c r="RQP797" s="149"/>
      <c r="RQQ797" s="125"/>
      <c r="RQR797" s="149"/>
      <c r="RQS797" s="125"/>
      <c r="RQT797" s="149"/>
      <c r="RQU797" s="125"/>
      <c r="RQV797" s="149"/>
      <c r="RQW797" s="125"/>
      <c r="RQX797" s="149"/>
      <c r="RQY797" s="125"/>
      <c r="RQZ797" s="149"/>
      <c r="RRA797" s="125"/>
      <c r="RRB797" s="149"/>
      <c r="RRC797" s="125"/>
      <c r="RRD797" s="149"/>
      <c r="RRE797" s="125"/>
      <c r="RRF797" s="149"/>
      <c r="RRG797" s="125"/>
      <c r="RRH797" s="149"/>
      <c r="RRI797" s="125"/>
      <c r="RRJ797" s="149"/>
      <c r="RRK797" s="125"/>
      <c r="RRL797" s="149"/>
      <c r="RRM797" s="125"/>
      <c r="RRN797" s="149"/>
      <c r="RRO797" s="125"/>
      <c r="RRP797" s="149"/>
      <c r="RRQ797" s="125"/>
      <c r="RRR797" s="149"/>
      <c r="RRS797" s="125"/>
      <c r="RRT797" s="149"/>
      <c r="RRU797" s="125"/>
      <c r="RRV797" s="149"/>
      <c r="RRW797" s="125"/>
      <c r="RRX797" s="149"/>
      <c r="RRY797" s="125"/>
      <c r="RRZ797" s="149"/>
      <c r="RSA797" s="125"/>
      <c r="RSB797" s="149"/>
      <c r="RSC797" s="125"/>
      <c r="RSD797" s="149"/>
      <c r="RSE797" s="125"/>
      <c r="RSF797" s="149"/>
      <c r="RSG797" s="125"/>
      <c r="RSH797" s="149"/>
      <c r="RSI797" s="125"/>
      <c r="RSJ797" s="149"/>
      <c r="RSK797" s="125"/>
      <c r="RSL797" s="149"/>
      <c r="RSM797" s="125"/>
      <c r="RSN797" s="149"/>
      <c r="RSO797" s="125"/>
      <c r="RSP797" s="149"/>
      <c r="RSQ797" s="125"/>
      <c r="RSR797" s="149"/>
      <c r="RSS797" s="125"/>
      <c r="RST797" s="149"/>
      <c r="RSU797" s="125"/>
      <c r="RSV797" s="149"/>
      <c r="RSW797" s="125"/>
      <c r="RSX797" s="149"/>
      <c r="RSY797" s="125"/>
      <c r="RSZ797" s="149"/>
      <c r="RTA797" s="125"/>
      <c r="RTB797" s="149"/>
      <c r="RTC797" s="125"/>
      <c r="RTD797" s="149"/>
      <c r="RTE797" s="125"/>
      <c r="RTF797" s="149"/>
      <c r="RTG797" s="125"/>
      <c r="RTH797" s="149"/>
      <c r="RTI797" s="125"/>
      <c r="RTJ797" s="149"/>
      <c r="RTK797" s="125"/>
      <c r="RTL797" s="149"/>
      <c r="RTM797" s="125"/>
      <c r="RTN797" s="149"/>
      <c r="RTO797" s="125"/>
      <c r="RTP797" s="149"/>
      <c r="RTQ797" s="125"/>
      <c r="RTR797" s="149"/>
      <c r="RTS797" s="125"/>
      <c r="RTT797" s="149"/>
      <c r="RTU797" s="125"/>
      <c r="RTV797" s="149"/>
      <c r="RTW797" s="125"/>
      <c r="RTX797" s="149"/>
      <c r="RTY797" s="125"/>
      <c r="RTZ797" s="149"/>
      <c r="RUA797" s="125"/>
      <c r="RUB797" s="149"/>
      <c r="RUC797" s="125"/>
      <c r="RUD797" s="149"/>
      <c r="RUE797" s="125"/>
      <c r="RUF797" s="149"/>
      <c r="RUG797" s="125"/>
      <c r="RUH797" s="149"/>
      <c r="RUI797" s="125"/>
      <c r="RUJ797" s="149"/>
      <c r="RUK797" s="125"/>
      <c r="RUL797" s="149"/>
      <c r="RUM797" s="125"/>
      <c r="RUN797" s="149"/>
      <c r="RUO797" s="125"/>
      <c r="RUP797" s="149"/>
      <c r="RUQ797" s="125"/>
      <c r="RUR797" s="149"/>
      <c r="RUS797" s="125"/>
      <c r="RUT797" s="149"/>
      <c r="RUU797" s="125"/>
      <c r="RUV797" s="149"/>
      <c r="RUW797" s="125"/>
      <c r="RUX797" s="149"/>
      <c r="RUY797" s="125"/>
      <c r="RUZ797" s="149"/>
      <c r="RVA797" s="125"/>
      <c r="RVB797" s="149"/>
      <c r="RVC797" s="125"/>
      <c r="RVD797" s="149"/>
      <c r="RVE797" s="125"/>
      <c r="RVF797" s="149"/>
      <c r="RVG797" s="125"/>
      <c r="RVH797" s="149"/>
      <c r="RVI797" s="125"/>
      <c r="RVJ797" s="149"/>
      <c r="RVK797" s="125"/>
      <c r="RVL797" s="149"/>
      <c r="RVM797" s="125"/>
      <c r="RVN797" s="149"/>
      <c r="RVO797" s="125"/>
      <c r="RVP797" s="149"/>
      <c r="RVQ797" s="125"/>
      <c r="RVR797" s="149"/>
      <c r="RVS797" s="125"/>
      <c r="RVT797" s="149"/>
      <c r="RVU797" s="125"/>
      <c r="RVV797" s="149"/>
      <c r="RVW797" s="125"/>
      <c r="RVX797" s="149"/>
      <c r="RVY797" s="125"/>
      <c r="RVZ797" s="149"/>
      <c r="RWA797" s="125"/>
      <c r="RWB797" s="149"/>
      <c r="RWC797" s="125"/>
      <c r="RWD797" s="149"/>
      <c r="RWE797" s="125"/>
      <c r="RWF797" s="149"/>
      <c r="RWG797" s="125"/>
      <c r="RWH797" s="149"/>
      <c r="RWI797" s="125"/>
      <c r="RWJ797" s="149"/>
      <c r="RWK797" s="125"/>
      <c r="RWL797" s="149"/>
      <c r="RWM797" s="125"/>
      <c r="RWN797" s="149"/>
      <c r="RWO797" s="125"/>
      <c r="RWP797" s="149"/>
      <c r="RWQ797" s="125"/>
      <c r="RWR797" s="149"/>
      <c r="RWS797" s="125"/>
      <c r="RWT797" s="149"/>
      <c r="RWU797" s="125"/>
      <c r="RWV797" s="149"/>
      <c r="RWW797" s="125"/>
      <c r="RWX797" s="149"/>
      <c r="RWY797" s="125"/>
      <c r="RWZ797" s="149"/>
      <c r="RXA797" s="125"/>
      <c r="RXB797" s="149"/>
      <c r="RXC797" s="125"/>
      <c r="RXD797" s="149"/>
      <c r="RXE797" s="125"/>
      <c r="RXF797" s="149"/>
      <c r="RXG797" s="125"/>
      <c r="RXH797" s="149"/>
      <c r="RXI797" s="125"/>
      <c r="RXJ797" s="149"/>
      <c r="RXK797" s="125"/>
      <c r="RXL797" s="149"/>
      <c r="RXM797" s="125"/>
      <c r="RXN797" s="149"/>
      <c r="RXO797" s="125"/>
      <c r="RXP797" s="149"/>
      <c r="RXQ797" s="125"/>
      <c r="RXR797" s="149"/>
      <c r="RXS797" s="125"/>
      <c r="RXT797" s="149"/>
      <c r="RXU797" s="125"/>
      <c r="RXV797" s="149"/>
      <c r="RXW797" s="125"/>
      <c r="RXX797" s="149"/>
      <c r="RXY797" s="125"/>
      <c r="RXZ797" s="149"/>
      <c r="RYA797" s="125"/>
      <c r="RYB797" s="149"/>
      <c r="RYC797" s="125"/>
      <c r="RYD797" s="149"/>
      <c r="RYE797" s="125"/>
      <c r="RYF797" s="149"/>
      <c r="RYG797" s="125"/>
      <c r="RYH797" s="149"/>
      <c r="RYI797" s="125"/>
      <c r="RYJ797" s="149"/>
      <c r="RYK797" s="125"/>
      <c r="RYL797" s="149"/>
      <c r="RYM797" s="125"/>
      <c r="RYN797" s="149"/>
      <c r="RYO797" s="125"/>
      <c r="RYP797" s="149"/>
      <c r="RYQ797" s="125"/>
      <c r="RYR797" s="149"/>
      <c r="RYS797" s="125"/>
      <c r="RYT797" s="149"/>
      <c r="RYU797" s="125"/>
      <c r="RYV797" s="149"/>
      <c r="RYW797" s="125"/>
      <c r="RYX797" s="149"/>
      <c r="RYY797" s="125"/>
      <c r="RYZ797" s="149"/>
      <c r="RZA797" s="125"/>
      <c r="RZB797" s="149"/>
      <c r="RZC797" s="125"/>
      <c r="RZD797" s="149"/>
      <c r="RZE797" s="125"/>
      <c r="RZF797" s="149"/>
      <c r="RZG797" s="125"/>
      <c r="RZH797" s="149"/>
      <c r="RZI797" s="125"/>
      <c r="RZJ797" s="149"/>
      <c r="RZK797" s="125"/>
      <c r="RZL797" s="149"/>
      <c r="RZM797" s="125"/>
      <c r="RZN797" s="149"/>
      <c r="RZO797" s="125"/>
      <c r="RZP797" s="149"/>
      <c r="RZQ797" s="125"/>
      <c r="RZR797" s="149"/>
      <c r="RZS797" s="125"/>
      <c r="RZT797" s="149"/>
      <c r="RZU797" s="125"/>
      <c r="RZV797" s="149"/>
      <c r="RZW797" s="125"/>
      <c r="RZX797" s="149"/>
      <c r="RZY797" s="125"/>
      <c r="RZZ797" s="149"/>
      <c r="SAA797" s="125"/>
      <c r="SAB797" s="149"/>
      <c r="SAC797" s="125"/>
      <c r="SAD797" s="149"/>
      <c r="SAE797" s="125"/>
      <c r="SAF797" s="149"/>
      <c r="SAG797" s="125"/>
      <c r="SAH797" s="149"/>
      <c r="SAI797" s="125"/>
      <c r="SAJ797" s="149"/>
      <c r="SAK797" s="125"/>
      <c r="SAL797" s="149"/>
      <c r="SAM797" s="125"/>
      <c r="SAN797" s="149"/>
      <c r="SAO797" s="125"/>
      <c r="SAP797" s="149"/>
      <c r="SAQ797" s="125"/>
      <c r="SAR797" s="149"/>
      <c r="SAS797" s="125"/>
      <c r="SAT797" s="149"/>
      <c r="SAU797" s="125"/>
      <c r="SAV797" s="149"/>
      <c r="SAW797" s="125"/>
      <c r="SAX797" s="149"/>
      <c r="SAY797" s="125"/>
      <c r="SAZ797" s="149"/>
      <c r="SBA797" s="125"/>
      <c r="SBB797" s="149"/>
      <c r="SBC797" s="125"/>
      <c r="SBD797" s="149"/>
      <c r="SBE797" s="125"/>
      <c r="SBF797" s="149"/>
      <c r="SBG797" s="125"/>
      <c r="SBH797" s="149"/>
      <c r="SBI797" s="125"/>
      <c r="SBJ797" s="149"/>
      <c r="SBK797" s="125"/>
      <c r="SBL797" s="149"/>
      <c r="SBM797" s="125"/>
      <c r="SBN797" s="149"/>
      <c r="SBO797" s="125"/>
      <c r="SBP797" s="149"/>
      <c r="SBQ797" s="125"/>
      <c r="SBR797" s="149"/>
      <c r="SBS797" s="125"/>
      <c r="SBT797" s="149"/>
      <c r="SBU797" s="125"/>
      <c r="SBV797" s="149"/>
      <c r="SBW797" s="125"/>
      <c r="SBX797" s="149"/>
      <c r="SBY797" s="125"/>
      <c r="SBZ797" s="149"/>
      <c r="SCA797" s="125"/>
      <c r="SCB797" s="149"/>
      <c r="SCC797" s="125"/>
      <c r="SCD797" s="149"/>
      <c r="SCE797" s="125"/>
      <c r="SCF797" s="149"/>
      <c r="SCG797" s="125"/>
      <c r="SCH797" s="149"/>
      <c r="SCI797" s="125"/>
      <c r="SCJ797" s="149"/>
      <c r="SCK797" s="125"/>
      <c r="SCL797" s="149"/>
      <c r="SCM797" s="125"/>
      <c r="SCN797" s="149"/>
      <c r="SCO797" s="125"/>
      <c r="SCP797" s="149"/>
      <c r="SCQ797" s="125"/>
      <c r="SCR797" s="149"/>
      <c r="SCS797" s="125"/>
      <c r="SCT797" s="149"/>
      <c r="SCU797" s="125"/>
      <c r="SCV797" s="149"/>
      <c r="SCW797" s="125"/>
      <c r="SCX797" s="149"/>
      <c r="SCY797" s="125"/>
      <c r="SCZ797" s="149"/>
      <c r="SDA797" s="125"/>
      <c r="SDB797" s="149"/>
      <c r="SDC797" s="125"/>
      <c r="SDD797" s="149"/>
      <c r="SDE797" s="125"/>
      <c r="SDF797" s="149"/>
      <c r="SDG797" s="125"/>
      <c r="SDH797" s="149"/>
      <c r="SDI797" s="125"/>
      <c r="SDJ797" s="149"/>
      <c r="SDK797" s="125"/>
      <c r="SDL797" s="149"/>
      <c r="SDM797" s="125"/>
      <c r="SDN797" s="149"/>
      <c r="SDO797" s="125"/>
      <c r="SDP797" s="149"/>
      <c r="SDQ797" s="125"/>
      <c r="SDR797" s="149"/>
      <c r="SDS797" s="125"/>
      <c r="SDT797" s="149"/>
      <c r="SDU797" s="125"/>
      <c r="SDV797" s="149"/>
      <c r="SDW797" s="125"/>
      <c r="SDX797" s="149"/>
      <c r="SDY797" s="125"/>
      <c r="SDZ797" s="149"/>
      <c r="SEA797" s="125"/>
      <c r="SEB797" s="149"/>
      <c r="SEC797" s="125"/>
      <c r="SED797" s="149"/>
      <c r="SEE797" s="125"/>
      <c r="SEF797" s="149"/>
      <c r="SEG797" s="125"/>
      <c r="SEH797" s="149"/>
      <c r="SEI797" s="125"/>
      <c r="SEJ797" s="149"/>
      <c r="SEK797" s="125"/>
      <c r="SEL797" s="149"/>
      <c r="SEM797" s="125"/>
      <c r="SEN797" s="149"/>
      <c r="SEO797" s="125"/>
      <c r="SEP797" s="149"/>
      <c r="SEQ797" s="125"/>
      <c r="SER797" s="149"/>
      <c r="SES797" s="125"/>
      <c r="SET797" s="149"/>
      <c r="SEU797" s="125"/>
      <c r="SEV797" s="149"/>
      <c r="SEW797" s="125"/>
      <c r="SEX797" s="149"/>
      <c r="SEY797" s="125"/>
      <c r="SEZ797" s="149"/>
      <c r="SFA797" s="125"/>
      <c r="SFB797" s="149"/>
      <c r="SFC797" s="125"/>
      <c r="SFD797" s="149"/>
      <c r="SFE797" s="125"/>
      <c r="SFF797" s="149"/>
      <c r="SFG797" s="125"/>
      <c r="SFH797" s="149"/>
      <c r="SFI797" s="125"/>
      <c r="SFJ797" s="149"/>
      <c r="SFK797" s="125"/>
      <c r="SFL797" s="149"/>
      <c r="SFM797" s="125"/>
      <c r="SFN797" s="149"/>
      <c r="SFO797" s="125"/>
      <c r="SFP797" s="149"/>
      <c r="SFQ797" s="125"/>
      <c r="SFR797" s="149"/>
      <c r="SFS797" s="125"/>
      <c r="SFT797" s="149"/>
      <c r="SFU797" s="125"/>
      <c r="SFV797" s="149"/>
      <c r="SFW797" s="125"/>
      <c r="SFX797" s="149"/>
      <c r="SFY797" s="125"/>
      <c r="SFZ797" s="149"/>
      <c r="SGA797" s="125"/>
      <c r="SGB797" s="149"/>
      <c r="SGC797" s="125"/>
      <c r="SGD797" s="149"/>
      <c r="SGE797" s="125"/>
      <c r="SGF797" s="149"/>
      <c r="SGG797" s="125"/>
      <c r="SGH797" s="149"/>
      <c r="SGI797" s="125"/>
      <c r="SGJ797" s="149"/>
      <c r="SGK797" s="125"/>
      <c r="SGL797" s="149"/>
      <c r="SGM797" s="125"/>
      <c r="SGN797" s="149"/>
      <c r="SGO797" s="125"/>
      <c r="SGP797" s="149"/>
      <c r="SGQ797" s="125"/>
      <c r="SGR797" s="149"/>
      <c r="SGS797" s="125"/>
      <c r="SGT797" s="149"/>
      <c r="SGU797" s="125"/>
      <c r="SGV797" s="149"/>
      <c r="SGW797" s="125"/>
      <c r="SGX797" s="149"/>
      <c r="SGY797" s="125"/>
      <c r="SGZ797" s="149"/>
      <c r="SHA797" s="125"/>
      <c r="SHB797" s="149"/>
      <c r="SHC797" s="125"/>
      <c r="SHD797" s="149"/>
      <c r="SHE797" s="125"/>
      <c r="SHF797" s="149"/>
      <c r="SHG797" s="125"/>
      <c r="SHH797" s="149"/>
      <c r="SHI797" s="125"/>
      <c r="SHJ797" s="149"/>
      <c r="SHK797" s="125"/>
      <c r="SHL797" s="149"/>
      <c r="SHM797" s="125"/>
      <c r="SHN797" s="149"/>
      <c r="SHO797" s="125"/>
      <c r="SHP797" s="149"/>
      <c r="SHQ797" s="125"/>
      <c r="SHR797" s="149"/>
      <c r="SHS797" s="125"/>
      <c r="SHT797" s="149"/>
      <c r="SHU797" s="125"/>
      <c r="SHV797" s="149"/>
      <c r="SHW797" s="125"/>
      <c r="SHX797" s="149"/>
      <c r="SHY797" s="125"/>
      <c r="SHZ797" s="149"/>
      <c r="SIA797" s="125"/>
      <c r="SIB797" s="149"/>
      <c r="SIC797" s="125"/>
      <c r="SID797" s="149"/>
      <c r="SIE797" s="125"/>
      <c r="SIF797" s="149"/>
      <c r="SIG797" s="125"/>
      <c r="SIH797" s="149"/>
      <c r="SII797" s="125"/>
      <c r="SIJ797" s="149"/>
      <c r="SIK797" s="125"/>
      <c r="SIL797" s="149"/>
      <c r="SIM797" s="125"/>
      <c r="SIN797" s="149"/>
      <c r="SIO797" s="125"/>
      <c r="SIP797" s="149"/>
      <c r="SIQ797" s="125"/>
      <c r="SIR797" s="149"/>
      <c r="SIS797" s="125"/>
      <c r="SIT797" s="149"/>
      <c r="SIU797" s="125"/>
      <c r="SIV797" s="149"/>
      <c r="SIW797" s="125"/>
      <c r="SIX797" s="149"/>
      <c r="SIY797" s="125"/>
      <c r="SIZ797" s="149"/>
      <c r="SJA797" s="125"/>
      <c r="SJB797" s="149"/>
      <c r="SJC797" s="125"/>
      <c r="SJD797" s="149"/>
      <c r="SJE797" s="125"/>
      <c r="SJF797" s="149"/>
      <c r="SJG797" s="125"/>
      <c r="SJH797" s="149"/>
      <c r="SJI797" s="125"/>
      <c r="SJJ797" s="149"/>
      <c r="SJK797" s="125"/>
      <c r="SJL797" s="149"/>
      <c r="SJM797" s="125"/>
      <c r="SJN797" s="149"/>
      <c r="SJO797" s="125"/>
      <c r="SJP797" s="149"/>
      <c r="SJQ797" s="125"/>
      <c r="SJR797" s="149"/>
      <c r="SJS797" s="125"/>
      <c r="SJT797" s="149"/>
      <c r="SJU797" s="125"/>
      <c r="SJV797" s="149"/>
      <c r="SJW797" s="125"/>
      <c r="SJX797" s="149"/>
      <c r="SJY797" s="125"/>
      <c r="SJZ797" s="149"/>
      <c r="SKA797" s="125"/>
      <c r="SKB797" s="149"/>
      <c r="SKC797" s="125"/>
      <c r="SKD797" s="149"/>
      <c r="SKE797" s="125"/>
      <c r="SKF797" s="149"/>
      <c r="SKG797" s="125"/>
      <c r="SKH797" s="149"/>
      <c r="SKI797" s="125"/>
      <c r="SKJ797" s="149"/>
      <c r="SKK797" s="125"/>
      <c r="SKL797" s="149"/>
      <c r="SKM797" s="125"/>
      <c r="SKN797" s="149"/>
      <c r="SKO797" s="125"/>
      <c r="SKP797" s="149"/>
      <c r="SKQ797" s="125"/>
      <c r="SKR797" s="149"/>
      <c r="SKS797" s="125"/>
      <c r="SKT797" s="149"/>
      <c r="SKU797" s="125"/>
      <c r="SKV797" s="149"/>
      <c r="SKW797" s="125"/>
      <c r="SKX797" s="149"/>
      <c r="SKY797" s="125"/>
      <c r="SKZ797" s="149"/>
      <c r="SLA797" s="125"/>
      <c r="SLB797" s="149"/>
      <c r="SLC797" s="125"/>
      <c r="SLD797" s="149"/>
      <c r="SLE797" s="125"/>
      <c r="SLF797" s="149"/>
      <c r="SLG797" s="125"/>
      <c r="SLH797" s="149"/>
      <c r="SLI797" s="125"/>
      <c r="SLJ797" s="149"/>
      <c r="SLK797" s="125"/>
      <c r="SLL797" s="149"/>
      <c r="SLM797" s="125"/>
      <c r="SLN797" s="149"/>
      <c r="SLO797" s="125"/>
      <c r="SLP797" s="149"/>
      <c r="SLQ797" s="125"/>
      <c r="SLR797" s="149"/>
      <c r="SLS797" s="125"/>
      <c r="SLT797" s="149"/>
      <c r="SLU797" s="125"/>
      <c r="SLV797" s="149"/>
      <c r="SLW797" s="125"/>
      <c r="SLX797" s="149"/>
      <c r="SLY797" s="125"/>
      <c r="SLZ797" s="149"/>
      <c r="SMA797" s="125"/>
      <c r="SMB797" s="149"/>
      <c r="SMC797" s="125"/>
      <c r="SMD797" s="149"/>
      <c r="SME797" s="125"/>
      <c r="SMF797" s="149"/>
      <c r="SMG797" s="125"/>
      <c r="SMH797" s="149"/>
      <c r="SMI797" s="125"/>
      <c r="SMJ797" s="149"/>
      <c r="SMK797" s="125"/>
      <c r="SML797" s="149"/>
      <c r="SMM797" s="125"/>
      <c r="SMN797" s="149"/>
      <c r="SMO797" s="125"/>
      <c r="SMP797" s="149"/>
      <c r="SMQ797" s="125"/>
      <c r="SMR797" s="149"/>
      <c r="SMS797" s="125"/>
      <c r="SMT797" s="149"/>
      <c r="SMU797" s="125"/>
      <c r="SMV797" s="149"/>
      <c r="SMW797" s="125"/>
      <c r="SMX797" s="149"/>
      <c r="SMY797" s="125"/>
      <c r="SMZ797" s="149"/>
      <c r="SNA797" s="125"/>
      <c r="SNB797" s="149"/>
      <c r="SNC797" s="125"/>
      <c r="SND797" s="149"/>
      <c r="SNE797" s="125"/>
      <c r="SNF797" s="149"/>
      <c r="SNG797" s="125"/>
      <c r="SNH797" s="149"/>
      <c r="SNI797" s="125"/>
      <c r="SNJ797" s="149"/>
      <c r="SNK797" s="125"/>
      <c r="SNL797" s="149"/>
      <c r="SNM797" s="125"/>
      <c r="SNN797" s="149"/>
      <c r="SNO797" s="125"/>
      <c r="SNP797" s="149"/>
      <c r="SNQ797" s="125"/>
      <c r="SNR797" s="149"/>
      <c r="SNS797" s="125"/>
      <c r="SNT797" s="149"/>
      <c r="SNU797" s="125"/>
      <c r="SNV797" s="149"/>
      <c r="SNW797" s="125"/>
      <c r="SNX797" s="149"/>
      <c r="SNY797" s="125"/>
      <c r="SNZ797" s="149"/>
      <c r="SOA797" s="125"/>
      <c r="SOB797" s="149"/>
      <c r="SOC797" s="125"/>
      <c r="SOD797" s="149"/>
      <c r="SOE797" s="125"/>
      <c r="SOF797" s="149"/>
      <c r="SOG797" s="125"/>
      <c r="SOH797" s="149"/>
      <c r="SOI797" s="125"/>
      <c r="SOJ797" s="149"/>
      <c r="SOK797" s="125"/>
      <c r="SOL797" s="149"/>
      <c r="SOM797" s="125"/>
      <c r="SON797" s="149"/>
      <c r="SOO797" s="125"/>
      <c r="SOP797" s="149"/>
      <c r="SOQ797" s="125"/>
      <c r="SOR797" s="149"/>
      <c r="SOS797" s="125"/>
      <c r="SOT797" s="149"/>
      <c r="SOU797" s="125"/>
      <c r="SOV797" s="149"/>
      <c r="SOW797" s="125"/>
      <c r="SOX797" s="149"/>
      <c r="SOY797" s="125"/>
      <c r="SOZ797" s="149"/>
      <c r="SPA797" s="125"/>
      <c r="SPB797" s="149"/>
      <c r="SPC797" s="125"/>
      <c r="SPD797" s="149"/>
      <c r="SPE797" s="125"/>
      <c r="SPF797" s="149"/>
      <c r="SPG797" s="125"/>
      <c r="SPH797" s="149"/>
      <c r="SPI797" s="125"/>
      <c r="SPJ797" s="149"/>
      <c r="SPK797" s="125"/>
      <c r="SPL797" s="149"/>
      <c r="SPM797" s="125"/>
      <c r="SPN797" s="149"/>
      <c r="SPO797" s="125"/>
      <c r="SPP797" s="149"/>
      <c r="SPQ797" s="125"/>
      <c r="SPR797" s="149"/>
      <c r="SPS797" s="125"/>
      <c r="SPT797" s="149"/>
      <c r="SPU797" s="125"/>
      <c r="SPV797" s="149"/>
      <c r="SPW797" s="125"/>
      <c r="SPX797" s="149"/>
      <c r="SPY797" s="125"/>
      <c r="SPZ797" s="149"/>
      <c r="SQA797" s="125"/>
      <c r="SQB797" s="149"/>
      <c r="SQC797" s="125"/>
      <c r="SQD797" s="149"/>
      <c r="SQE797" s="125"/>
      <c r="SQF797" s="149"/>
      <c r="SQG797" s="125"/>
      <c r="SQH797" s="149"/>
      <c r="SQI797" s="125"/>
      <c r="SQJ797" s="149"/>
      <c r="SQK797" s="125"/>
      <c r="SQL797" s="149"/>
      <c r="SQM797" s="125"/>
      <c r="SQN797" s="149"/>
      <c r="SQO797" s="125"/>
      <c r="SQP797" s="149"/>
      <c r="SQQ797" s="125"/>
      <c r="SQR797" s="149"/>
      <c r="SQS797" s="125"/>
      <c r="SQT797" s="149"/>
      <c r="SQU797" s="125"/>
      <c r="SQV797" s="149"/>
      <c r="SQW797" s="125"/>
      <c r="SQX797" s="149"/>
      <c r="SQY797" s="125"/>
      <c r="SQZ797" s="149"/>
      <c r="SRA797" s="125"/>
      <c r="SRB797" s="149"/>
      <c r="SRC797" s="125"/>
      <c r="SRD797" s="149"/>
      <c r="SRE797" s="125"/>
      <c r="SRF797" s="149"/>
      <c r="SRG797" s="125"/>
      <c r="SRH797" s="149"/>
      <c r="SRI797" s="125"/>
      <c r="SRJ797" s="149"/>
      <c r="SRK797" s="125"/>
      <c r="SRL797" s="149"/>
      <c r="SRM797" s="125"/>
      <c r="SRN797" s="149"/>
      <c r="SRO797" s="125"/>
      <c r="SRP797" s="149"/>
      <c r="SRQ797" s="125"/>
      <c r="SRR797" s="149"/>
      <c r="SRS797" s="125"/>
      <c r="SRT797" s="149"/>
      <c r="SRU797" s="125"/>
      <c r="SRV797" s="149"/>
      <c r="SRW797" s="125"/>
      <c r="SRX797" s="149"/>
      <c r="SRY797" s="125"/>
      <c r="SRZ797" s="149"/>
      <c r="SSA797" s="125"/>
      <c r="SSB797" s="149"/>
      <c r="SSC797" s="125"/>
      <c r="SSD797" s="149"/>
      <c r="SSE797" s="125"/>
      <c r="SSF797" s="149"/>
      <c r="SSG797" s="125"/>
      <c r="SSH797" s="149"/>
      <c r="SSI797" s="125"/>
      <c r="SSJ797" s="149"/>
      <c r="SSK797" s="125"/>
      <c r="SSL797" s="149"/>
      <c r="SSM797" s="125"/>
      <c r="SSN797" s="149"/>
      <c r="SSO797" s="125"/>
      <c r="SSP797" s="149"/>
      <c r="SSQ797" s="125"/>
      <c r="SSR797" s="149"/>
      <c r="SSS797" s="125"/>
      <c r="SST797" s="149"/>
      <c r="SSU797" s="125"/>
      <c r="SSV797" s="149"/>
      <c r="SSW797" s="125"/>
      <c r="SSX797" s="149"/>
      <c r="SSY797" s="125"/>
      <c r="SSZ797" s="149"/>
      <c r="STA797" s="125"/>
      <c r="STB797" s="149"/>
      <c r="STC797" s="125"/>
      <c r="STD797" s="149"/>
      <c r="STE797" s="125"/>
      <c r="STF797" s="149"/>
      <c r="STG797" s="125"/>
      <c r="STH797" s="149"/>
      <c r="STI797" s="125"/>
      <c r="STJ797" s="149"/>
      <c r="STK797" s="125"/>
      <c r="STL797" s="149"/>
      <c r="STM797" s="125"/>
      <c r="STN797" s="149"/>
      <c r="STO797" s="125"/>
      <c r="STP797" s="149"/>
      <c r="STQ797" s="125"/>
      <c r="STR797" s="149"/>
      <c r="STS797" s="125"/>
      <c r="STT797" s="149"/>
      <c r="STU797" s="125"/>
      <c r="STV797" s="149"/>
      <c r="STW797" s="125"/>
      <c r="STX797" s="149"/>
      <c r="STY797" s="125"/>
      <c r="STZ797" s="149"/>
      <c r="SUA797" s="125"/>
      <c r="SUB797" s="149"/>
      <c r="SUC797" s="125"/>
      <c r="SUD797" s="149"/>
      <c r="SUE797" s="125"/>
      <c r="SUF797" s="149"/>
      <c r="SUG797" s="125"/>
      <c r="SUH797" s="149"/>
      <c r="SUI797" s="125"/>
      <c r="SUJ797" s="149"/>
      <c r="SUK797" s="125"/>
      <c r="SUL797" s="149"/>
      <c r="SUM797" s="125"/>
      <c r="SUN797" s="149"/>
      <c r="SUO797" s="125"/>
      <c r="SUP797" s="149"/>
      <c r="SUQ797" s="125"/>
      <c r="SUR797" s="149"/>
      <c r="SUS797" s="125"/>
      <c r="SUT797" s="149"/>
      <c r="SUU797" s="125"/>
      <c r="SUV797" s="149"/>
      <c r="SUW797" s="125"/>
      <c r="SUX797" s="149"/>
      <c r="SUY797" s="125"/>
      <c r="SUZ797" s="149"/>
      <c r="SVA797" s="125"/>
      <c r="SVB797" s="149"/>
      <c r="SVC797" s="125"/>
      <c r="SVD797" s="149"/>
      <c r="SVE797" s="125"/>
      <c r="SVF797" s="149"/>
      <c r="SVG797" s="125"/>
      <c r="SVH797" s="149"/>
      <c r="SVI797" s="125"/>
      <c r="SVJ797" s="149"/>
      <c r="SVK797" s="125"/>
      <c r="SVL797" s="149"/>
      <c r="SVM797" s="125"/>
      <c r="SVN797" s="149"/>
      <c r="SVO797" s="125"/>
      <c r="SVP797" s="149"/>
      <c r="SVQ797" s="125"/>
      <c r="SVR797" s="149"/>
      <c r="SVS797" s="125"/>
      <c r="SVT797" s="149"/>
      <c r="SVU797" s="125"/>
      <c r="SVV797" s="149"/>
      <c r="SVW797" s="125"/>
      <c r="SVX797" s="149"/>
      <c r="SVY797" s="125"/>
      <c r="SVZ797" s="149"/>
      <c r="SWA797" s="125"/>
      <c r="SWB797" s="149"/>
      <c r="SWC797" s="125"/>
      <c r="SWD797" s="149"/>
      <c r="SWE797" s="125"/>
      <c r="SWF797" s="149"/>
      <c r="SWG797" s="125"/>
      <c r="SWH797" s="149"/>
      <c r="SWI797" s="125"/>
      <c r="SWJ797" s="149"/>
      <c r="SWK797" s="125"/>
      <c r="SWL797" s="149"/>
      <c r="SWM797" s="125"/>
      <c r="SWN797" s="149"/>
      <c r="SWO797" s="125"/>
      <c r="SWP797" s="149"/>
      <c r="SWQ797" s="125"/>
      <c r="SWR797" s="149"/>
      <c r="SWS797" s="125"/>
      <c r="SWT797" s="149"/>
      <c r="SWU797" s="125"/>
      <c r="SWV797" s="149"/>
      <c r="SWW797" s="125"/>
      <c r="SWX797" s="149"/>
      <c r="SWY797" s="125"/>
      <c r="SWZ797" s="149"/>
      <c r="SXA797" s="125"/>
      <c r="SXB797" s="149"/>
      <c r="SXC797" s="125"/>
      <c r="SXD797" s="149"/>
      <c r="SXE797" s="125"/>
      <c r="SXF797" s="149"/>
      <c r="SXG797" s="125"/>
      <c r="SXH797" s="149"/>
      <c r="SXI797" s="125"/>
      <c r="SXJ797" s="149"/>
      <c r="SXK797" s="125"/>
      <c r="SXL797" s="149"/>
      <c r="SXM797" s="125"/>
      <c r="SXN797" s="149"/>
      <c r="SXO797" s="125"/>
      <c r="SXP797" s="149"/>
      <c r="SXQ797" s="125"/>
      <c r="SXR797" s="149"/>
      <c r="SXS797" s="125"/>
      <c r="SXT797" s="149"/>
      <c r="SXU797" s="125"/>
      <c r="SXV797" s="149"/>
      <c r="SXW797" s="125"/>
      <c r="SXX797" s="149"/>
      <c r="SXY797" s="125"/>
      <c r="SXZ797" s="149"/>
      <c r="SYA797" s="125"/>
      <c r="SYB797" s="149"/>
      <c r="SYC797" s="125"/>
      <c r="SYD797" s="149"/>
      <c r="SYE797" s="125"/>
      <c r="SYF797" s="149"/>
      <c r="SYG797" s="125"/>
      <c r="SYH797" s="149"/>
      <c r="SYI797" s="125"/>
      <c r="SYJ797" s="149"/>
      <c r="SYK797" s="125"/>
      <c r="SYL797" s="149"/>
      <c r="SYM797" s="125"/>
      <c r="SYN797" s="149"/>
      <c r="SYO797" s="125"/>
      <c r="SYP797" s="149"/>
      <c r="SYQ797" s="125"/>
      <c r="SYR797" s="149"/>
      <c r="SYS797" s="125"/>
      <c r="SYT797" s="149"/>
      <c r="SYU797" s="125"/>
      <c r="SYV797" s="149"/>
      <c r="SYW797" s="125"/>
      <c r="SYX797" s="149"/>
      <c r="SYY797" s="125"/>
      <c r="SYZ797" s="149"/>
      <c r="SZA797" s="125"/>
      <c r="SZB797" s="149"/>
      <c r="SZC797" s="125"/>
      <c r="SZD797" s="149"/>
      <c r="SZE797" s="125"/>
      <c r="SZF797" s="149"/>
      <c r="SZG797" s="125"/>
      <c r="SZH797" s="149"/>
      <c r="SZI797" s="125"/>
      <c r="SZJ797" s="149"/>
      <c r="SZK797" s="125"/>
      <c r="SZL797" s="149"/>
      <c r="SZM797" s="125"/>
      <c r="SZN797" s="149"/>
      <c r="SZO797" s="125"/>
      <c r="SZP797" s="149"/>
      <c r="SZQ797" s="125"/>
      <c r="SZR797" s="149"/>
      <c r="SZS797" s="125"/>
      <c r="SZT797" s="149"/>
      <c r="SZU797" s="125"/>
      <c r="SZV797" s="149"/>
      <c r="SZW797" s="125"/>
      <c r="SZX797" s="149"/>
      <c r="SZY797" s="125"/>
      <c r="SZZ797" s="149"/>
      <c r="TAA797" s="125"/>
      <c r="TAB797" s="149"/>
      <c r="TAC797" s="125"/>
      <c r="TAD797" s="149"/>
      <c r="TAE797" s="125"/>
      <c r="TAF797" s="149"/>
      <c r="TAG797" s="125"/>
      <c r="TAH797" s="149"/>
      <c r="TAI797" s="125"/>
      <c r="TAJ797" s="149"/>
      <c r="TAK797" s="125"/>
      <c r="TAL797" s="149"/>
      <c r="TAM797" s="125"/>
      <c r="TAN797" s="149"/>
      <c r="TAO797" s="125"/>
      <c r="TAP797" s="149"/>
      <c r="TAQ797" s="125"/>
      <c r="TAR797" s="149"/>
      <c r="TAS797" s="125"/>
      <c r="TAT797" s="149"/>
      <c r="TAU797" s="125"/>
      <c r="TAV797" s="149"/>
      <c r="TAW797" s="125"/>
      <c r="TAX797" s="149"/>
      <c r="TAY797" s="125"/>
      <c r="TAZ797" s="149"/>
      <c r="TBA797" s="125"/>
      <c r="TBB797" s="149"/>
      <c r="TBC797" s="125"/>
      <c r="TBD797" s="149"/>
      <c r="TBE797" s="125"/>
      <c r="TBF797" s="149"/>
      <c r="TBG797" s="125"/>
      <c r="TBH797" s="149"/>
      <c r="TBI797" s="125"/>
      <c r="TBJ797" s="149"/>
      <c r="TBK797" s="125"/>
      <c r="TBL797" s="149"/>
      <c r="TBM797" s="125"/>
      <c r="TBN797" s="149"/>
      <c r="TBO797" s="125"/>
      <c r="TBP797" s="149"/>
      <c r="TBQ797" s="125"/>
      <c r="TBR797" s="149"/>
      <c r="TBS797" s="125"/>
      <c r="TBT797" s="149"/>
      <c r="TBU797" s="125"/>
      <c r="TBV797" s="149"/>
      <c r="TBW797" s="125"/>
      <c r="TBX797" s="149"/>
      <c r="TBY797" s="125"/>
      <c r="TBZ797" s="149"/>
      <c r="TCA797" s="125"/>
      <c r="TCB797" s="149"/>
      <c r="TCC797" s="125"/>
      <c r="TCD797" s="149"/>
      <c r="TCE797" s="125"/>
      <c r="TCF797" s="149"/>
      <c r="TCG797" s="125"/>
      <c r="TCH797" s="149"/>
      <c r="TCI797" s="125"/>
      <c r="TCJ797" s="149"/>
      <c r="TCK797" s="125"/>
      <c r="TCL797" s="149"/>
      <c r="TCM797" s="125"/>
      <c r="TCN797" s="149"/>
      <c r="TCO797" s="125"/>
      <c r="TCP797" s="149"/>
      <c r="TCQ797" s="125"/>
      <c r="TCR797" s="149"/>
      <c r="TCS797" s="125"/>
      <c r="TCT797" s="149"/>
      <c r="TCU797" s="125"/>
      <c r="TCV797" s="149"/>
      <c r="TCW797" s="125"/>
      <c r="TCX797" s="149"/>
      <c r="TCY797" s="125"/>
      <c r="TCZ797" s="149"/>
      <c r="TDA797" s="125"/>
      <c r="TDB797" s="149"/>
      <c r="TDC797" s="125"/>
      <c r="TDD797" s="149"/>
      <c r="TDE797" s="125"/>
      <c r="TDF797" s="149"/>
      <c r="TDG797" s="125"/>
      <c r="TDH797" s="149"/>
      <c r="TDI797" s="125"/>
      <c r="TDJ797" s="149"/>
      <c r="TDK797" s="125"/>
      <c r="TDL797" s="149"/>
      <c r="TDM797" s="125"/>
      <c r="TDN797" s="149"/>
      <c r="TDO797" s="125"/>
      <c r="TDP797" s="149"/>
      <c r="TDQ797" s="125"/>
      <c r="TDR797" s="149"/>
      <c r="TDS797" s="125"/>
      <c r="TDT797" s="149"/>
      <c r="TDU797" s="125"/>
      <c r="TDV797" s="149"/>
      <c r="TDW797" s="125"/>
      <c r="TDX797" s="149"/>
      <c r="TDY797" s="125"/>
      <c r="TDZ797" s="149"/>
      <c r="TEA797" s="125"/>
      <c r="TEB797" s="149"/>
      <c r="TEC797" s="125"/>
      <c r="TED797" s="149"/>
      <c r="TEE797" s="125"/>
      <c r="TEF797" s="149"/>
      <c r="TEG797" s="125"/>
      <c r="TEH797" s="149"/>
      <c r="TEI797" s="125"/>
      <c r="TEJ797" s="149"/>
      <c r="TEK797" s="125"/>
      <c r="TEL797" s="149"/>
      <c r="TEM797" s="125"/>
      <c r="TEN797" s="149"/>
      <c r="TEO797" s="125"/>
      <c r="TEP797" s="149"/>
      <c r="TEQ797" s="125"/>
      <c r="TER797" s="149"/>
      <c r="TES797" s="125"/>
      <c r="TET797" s="149"/>
      <c r="TEU797" s="125"/>
      <c r="TEV797" s="149"/>
      <c r="TEW797" s="125"/>
      <c r="TEX797" s="149"/>
      <c r="TEY797" s="125"/>
      <c r="TEZ797" s="149"/>
      <c r="TFA797" s="125"/>
      <c r="TFB797" s="149"/>
      <c r="TFC797" s="125"/>
      <c r="TFD797" s="149"/>
      <c r="TFE797" s="125"/>
      <c r="TFF797" s="149"/>
      <c r="TFG797" s="125"/>
      <c r="TFH797" s="149"/>
      <c r="TFI797" s="125"/>
      <c r="TFJ797" s="149"/>
      <c r="TFK797" s="125"/>
      <c r="TFL797" s="149"/>
      <c r="TFM797" s="125"/>
      <c r="TFN797" s="149"/>
      <c r="TFO797" s="125"/>
      <c r="TFP797" s="149"/>
      <c r="TFQ797" s="125"/>
      <c r="TFR797" s="149"/>
      <c r="TFS797" s="125"/>
      <c r="TFT797" s="149"/>
      <c r="TFU797" s="125"/>
      <c r="TFV797" s="149"/>
      <c r="TFW797" s="125"/>
      <c r="TFX797" s="149"/>
      <c r="TFY797" s="125"/>
      <c r="TFZ797" s="149"/>
      <c r="TGA797" s="125"/>
      <c r="TGB797" s="149"/>
      <c r="TGC797" s="125"/>
      <c r="TGD797" s="149"/>
      <c r="TGE797" s="125"/>
      <c r="TGF797" s="149"/>
      <c r="TGG797" s="125"/>
      <c r="TGH797" s="149"/>
      <c r="TGI797" s="125"/>
      <c r="TGJ797" s="149"/>
      <c r="TGK797" s="125"/>
      <c r="TGL797" s="149"/>
      <c r="TGM797" s="125"/>
      <c r="TGN797" s="149"/>
      <c r="TGO797" s="125"/>
      <c r="TGP797" s="149"/>
      <c r="TGQ797" s="125"/>
      <c r="TGR797" s="149"/>
      <c r="TGS797" s="125"/>
      <c r="TGT797" s="149"/>
      <c r="TGU797" s="125"/>
      <c r="TGV797" s="149"/>
      <c r="TGW797" s="125"/>
      <c r="TGX797" s="149"/>
      <c r="TGY797" s="125"/>
      <c r="TGZ797" s="149"/>
      <c r="THA797" s="125"/>
      <c r="THB797" s="149"/>
      <c r="THC797" s="125"/>
      <c r="THD797" s="149"/>
      <c r="THE797" s="125"/>
      <c r="THF797" s="149"/>
      <c r="THG797" s="125"/>
      <c r="THH797" s="149"/>
      <c r="THI797" s="125"/>
      <c r="THJ797" s="149"/>
      <c r="THK797" s="125"/>
      <c r="THL797" s="149"/>
      <c r="THM797" s="125"/>
      <c r="THN797" s="149"/>
      <c r="THO797" s="125"/>
      <c r="THP797" s="149"/>
      <c r="THQ797" s="125"/>
      <c r="THR797" s="149"/>
      <c r="THS797" s="125"/>
      <c r="THT797" s="149"/>
      <c r="THU797" s="125"/>
      <c r="THV797" s="149"/>
      <c r="THW797" s="125"/>
      <c r="THX797" s="149"/>
      <c r="THY797" s="125"/>
      <c r="THZ797" s="149"/>
      <c r="TIA797" s="125"/>
      <c r="TIB797" s="149"/>
      <c r="TIC797" s="125"/>
      <c r="TID797" s="149"/>
      <c r="TIE797" s="125"/>
      <c r="TIF797" s="149"/>
      <c r="TIG797" s="125"/>
      <c r="TIH797" s="149"/>
      <c r="TII797" s="125"/>
      <c r="TIJ797" s="149"/>
      <c r="TIK797" s="125"/>
      <c r="TIL797" s="149"/>
      <c r="TIM797" s="125"/>
      <c r="TIN797" s="149"/>
      <c r="TIO797" s="125"/>
      <c r="TIP797" s="149"/>
      <c r="TIQ797" s="125"/>
      <c r="TIR797" s="149"/>
      <c r="TIS797" s="125"/>
      <c r="TIT797" s="149"/>
      <c r="TIU797" s="125"/>
      <c r="TIV797" s="149"/>
      <c r="TIW797" s="125"/>
      <c r="TIX797" s="149"/>
      <c r="TIY797" s="125"/>
      <c r="TIZ797" s="149"/>
      <c r="TJA797" s="125"/>
      <c r="TJB797" s="149"/>
      <c r="TJC797" s="125"/>
      <c r="TJD797" s="149"/>
      <c r="TJE797" s="125"/>
      <c r="TJF797" s="149"/>
      <c r="TJG797" s="125"/>
      <c r="TJH797" s="149"/>
      <c r="TJI797" s="125"/>
      <c r="TJJ797" s="149"/>
      <c r="TJK797" s="125"/>
      <c r="TJL797" s="149"/>
      <c r="TJM797" s="125"/>
      <c r="TJN797" s="149"/>
      <c r="TJO797" s="125"/>
      <c r="TJP797" s="149"/>
      <c r="TJQ797" s="125"/>
      <c r="TJR797" s="149"/>
      <c r="TJS797" s="125"/>
      <c r="TJT797" s="149"/>
      <c r="TJU797" s="125"/>
      <c r="TJV797" s="149"/>
      <c r="TJW797" s="125"/>
      <c r="TJX797" s="149"/>
      <c r="TJY797" s="125"/>
      <c r="TJZ797" s="149"/>
      <c r="TKA797" s="125"/>
      <c r="TKB797" s="149"/>
      <c r="TKC797" s="125"/>
      <c r="TKD797" s="149"/>
      <c r="TKE797" s="125"/>
      <c r="TKF797" s="149"/>
      <c r="TKG797" s="125"/>
      <c r="TKH797" s="149"/>
      <c r="TKI797" s="125"/>
      <c r="TKJ797" s="149"/>
      <c r="TKK797" s="125"/>
      <c r="TKL797" s="149"/>
      <c r="TKM797" s="125"/>
      <c r="TKN797" s="149"/>
      <c r="TKO797" s="125"/>
      <c r="TKP797" s="149"/>
      <c r="TKQ797" s="125"/>
      <c r="TKR797" s="149"/>
      <c r="TKS797" s="125"/>
      <c r="TKT797" s="149"/>
      <c r="TKU797" s="125"/>
      <c r="TKV797" s="149"/>
      <c r="TKW797" s="125"/>
      <c r="TKX797" s="149"/>
      <c r="TKY797" s="125"/>
      <c r="TKZ797" s="149"/>
      <c r="TLA797" s="125"/>
      <c r="TLB797" s="149"/>
      <c r="TLC797" s="125"/>
      <c r="TLD797" s="149"/>
      <c r="TLE797" s="125"/>
      <c r="TLF797" s="149"/>
      <c r="TLG797" s="125"/>
      <c r="TLH797" s="149"/>
      <c r="TLI797" s="125"/>
      <c r="TLJ797" s="149"/>
      <c r="TLK797" s="125"/>
      <c r="TLL797" s="149"/>
      <c r="TLM797" s="125"/>
      <c r="TLN797" s="149"/>
      <c r="TLO797" s="125"/>
      <c r="TLP797" s="149"/>
      <c r="TLQ797" s="125"/>
      <c r="TLR797" s="149"/>
      <c r="TLS797" s="125"/>
      <c r="TLT797" s="149"/>
      <c r="TLU797" s="125"/>
      <c r="TLV797" s="149"/>
      <c r="TLW797" s="125"/>
      <c r="TLX797" s="149"/>
      <c r="TLY797" s="125"/>
      <c r="TLZ797" s="149"/>
      <c r="TMA797" s="125"/>
      <c r="TMB797" s="149"/>
      <c r="TMC797" s="125"/>
      <c r="TMD797" s="149"/>
      <c r="TME797" s="125"/>
      <c r="TMF797" s="149"/>
      <c r="TMG797" s="125"/>
      <c r="TMH797" s="149"/>
      <c r="TMI797" s="125"/>
      <c r="TMJ797" s="149"/>
      <c r="TMK797" s="125"/>
      <c r="TML797" s="149"/>
      <c r="TMM797" s="125"/>
      <c r="TMN797" s="149"/>
      <c r="TMO797" s="125"/>
      <c r="TMP797" s="149"/>
      <c r="TMQ797" s="125"/>
      <c r="TMR797" s="149"/>
      <c r="TMS797" s="125"/>
      <c r="TMT797" s="149"/>
      <c r="TMU797" s="125"/>
      <c r="TMV797" s="149"/>
      <c r="TMW797" s="125"/>
      <c r="TMX797" s="149"/>
      <c r="TMY797" s="125"/>
      <c r="TMZ797" s="149"/>
      <c r="TNA797" s="125"/>
      <c r="TNB797" s="149"/>
      <c r="TNC797" s="125"/>
      <c r="TND797" s="149"/>
      <c r="TNE797" s="125"/>
      <c r="TNF797" s="149"/>
      <c r="TNG797" s="125"/>
      <c r="TNH797" s="149"/>
      <c r="TNI797" s="125"/>
      <c r="TNJ797" s="149"/>
      <c r="TNK797" s="125"/>
      <c r="TNL797" s="149"/>
      <c r="TNM797" s="125"/>
      <c r="TNN797" s="149"/>
      <c r="TNO797" s="125"/>
      <c r="TNP797" s="149"/>
      <c r="TNQ797" s="125"/>
      <c r="TNR797" s="149"/>
      <c r="TNS797" s="125"/>
      <c r="TNT797" s="149"/>
      <c r="TNU797" s="125"/>
      <c r="TNV797" s="149"/>
      <c r="TNW797" s="125"/>
      <c r="TNX797" s="149"/>
      <c r="TNY797" s="125"/>
      <c r="TNZ797" s="149"/>
      <c r="TOA797" s="125"/>
      <c r="TOB797" s="149"/>
      <c r="TOC797" s="125"/>
      <c r="TOD797" s="149"/>
      <c r="TOE797" s="125"/>
      <c r="TOF797" s="149"/>
      <c r="TOG797" s="125"/>
      <c r="TOH797" s="149"/>
      <c r="TOI797" s="125"/>
      <c r="TOJ797" s="149"/>
      <c r="TOK797" s="125"/>
      <c r="TOL797" s="149"/>
      <c r="TOM797" s="125"/>
      <c r="TON797" s="149"/>
      <c r="TOO797" s="125"/>
      <c r="TOP797" s="149"/>
      <c r="TOQ797" s="125"/>
      <c r="TOR797" s="149"/>
      <c r="TOS797" s="125"/>
      <c r="TOT797" s="149"/>
      <c r="TOU797" s="125"/>
      <c r="TOV797" s="149"/>
      <c r="TOW797" s="125"/>
      <c r="TOX797" s="149"/>
      <c r="TOY797" s="125"/>
      <c r="TOZ797" s="149"/>
      <c r="TPA797" s="125"/>
      <c r="TPB797" s="149"/>
      <c r="TPC797" s="125"/>
      <c r="TPD797" s="149"/>
      <c r="TPE797" s="125"/>
      <c r="TPF797" s="149"/>
      <c r="TPG797" s="125"/>
      <c r="TPH797" s="149"/>
      <c r="TPI797" s="125"/>
      <c r="TPJ797" s="149"/>
      <c r="TPK797" s="125"/>
      <c r="TPL797" s="149"/>
      <c r="TPM797" s="125"/>
      <c r="TPN797" s="149"/>
      <c r="TPO797" s="125"/>
      <c r="TPP797" s="149"/>
      <c r="TPQ797" s="125"/>
      <c r="TPR797" s="149"/>
      <c r="TPS797" s="125"/>
      <c r="TPT797" s="149"/>
      <c r="TPU797" s="125"/>
      <c r="TPV797" s="149"/>
      <c r="TPW797" s="125"/>
      <c r="TPX797" s="149"/>
      <c r="TPY797" s="125"/>
      <c r="TPZ797" s="149"/>
      <c r="TQA797" s="125"/>
      <c r="TQB797" s="149"/>
      <c r="TQC797" s="125"/>
      <c r="TQD797" s="149"/>
      <c r="TQE797" s="125"/>
      <c r="TQF797" s="149"/>
      <c r="TQG797" s="125"/>
      <c r="TQH797" s="149"/>
      <c r="TQI797" s="125"/>
      <c r="TQJ797" s="149"/>
      <c r="TQK797" s="125"/>
      <c r="TQL797" s="149"/>
      <c r="TQM797" s="125"/>
      <c r="TQN797" s="149"/>
      <c r="TQO797" s="125"/>
      <c r="TQP797" s="149"/>
      <c r="TQQ797" s="125"/>
      <c r="TQR797" s="149"/>
      <c r="TQS797" s="125"/>
      <c r="TQT797" s="149"/>
      <c r="TQU797" s="125"/>
      <c r="TQV797" s="149"/>
      <c r="TQW797" s="125"/>
      <c r="TQX797" s="149"/>
      <c r="TQY797" s="125"/>
      <c r="TQZ797" s="149"/>
      <c r="TRA797" s="125"/>
      <c r="TRB797" s="149"/>
      <c r="TRC797" s="125"/>
      <c r="TRD797" s="149"/>
      <c r="TRE797" s="125"/>
      <c r="TRF797" s="149"/>
      <c r="TRG797" s="125"/>
      <c r="TRH797" s="149"/>
      <c r="TRI797" s="125"/>
      <c r="TRJ797" s="149"/>
      <c r="TRK797" s="125"/>
      <c r="TRL797" s="149"/>
      <c r="TRM797" s="125"/>
      <c r="TRN797" s="149"/>
      <c r="TRO797" s="125"/>
      <c r="TRP797" s="149"/>
      <c r="TRQ797" s="125"/>
      <c r="TRR797" s="149"/>
      <c r="TRS797" s="125"/>
      <c r="TRT797" s="149"/>
      <c r="TRU797" s="125"/>
      <c r="TRV797" s="149"/>
      <c r="TRW797" s="125"/>
      <c r="TRX797" s="149"/>
      <c r="TRY797" s="125"/>
      <c r="TRZ797" s="149"/>
      <c r="TSA797" s="125"/>
      <c r="TSB797" s="149"/>
      <c r="TSC797" s="125"/>
      <c r="TSD797" s="149"/>
      <c r="TSE797" s="125"/>
      <c r="TSF797" s="149"/>
      <c r="TSG797" s="125"/>
      <c r="TSH797" s="149"/>
      <c r="TSI797" s="125"/>
      <c r="TSJ797" s="149"/>
      <c r="TSK797" s="125"/>
      <c r="TSL797" s="149"/>
      <c r="TSM797" s="125"/>
      <c r="TSN797" s="149"/>
      <c r="TSO797" s="125"/>
      <c r="TSP797" s="149"/>
      <c r="TSQ797" s="125"/>
      <c r="TSR797" s="149"/>
      <c r="TSS797" s="125"/>
      <c r="TST797" s="149"/>
      <c r="TSU797" s="125"/>
      <c r="TSV797" s="149"/>
      <c r="TSW797" s="125"/>
      <c r="TSX797" s="149"/>
      <c r="TSY797" s="125"/>
      <c r="TSZ797" s="149"/>
      <c r="TTA797" s="125"/>
      <c r="TTB797" s="149"/>
      <c r="TTC797" s="125"/>
      <c r="TTD797" s="149"/>
      <c r="TTE797" s="125"/>
      <c r="TTF797" s="149"/>
      <c r="TTG797" s="125"/>
      <c r="TTH797" s="149"/>
      <c r="TTI797" s="125"/>
      <c r="TTJ797" s="149"/>
      <c r="TTK797" s="125"/>
      <c r="TTL797" s="149"/>
      <c r="TTM797" s="125"/>
      <c r="TTN797" s="149"/>
      <c r="TTO797" s="125"/>
      <c r="TTP797" s="149"/>
      <c r="TTQ797" s="125"/>
      <c r="TTR797" s="149"/>
      <c r="TTS797" s="125"/>
      <c r="TTT797" s="149"/>
      <c r="TTU797" s="125"/>
      <c r="TTV797" s="149"/>
      <c r="TTW797" s="125"/>
      <c r="TTX797" s="149"/>
      <c r="TTY797" s="125"/>
      <c r="TTZ797" s="149"/>
      <c r="TUA797" s="125"/>
      <c r="TUB797" s="149"/>
      <c r="TUC797" s="125"/>
      <c r="TUD797" s="149"/>
      <c r="TUE797" s="125"/>
      <c r="TUF797" s="149"/>
      <c r="TUG797" s="125"/>
      <c r="TUH797" s="149"/>
      <c r="TUI797" s="125"/>
      <c r="TUJ797" s="149"/>
      <c r="TUK797" s="125"/>
      <c r="TUL797" s="149"/>
      <c r="TUM797" s="125"/>
      <c r="TUN797" s="149"/>
      <c r="TUO797" s="125"/>
      <c r="TUP797" s="149"/>
      <c r="TUQ797" s="125"/>
      <c r="TUR797" s="149"/>
      <c r="TUS797" s="125"/>
      <c r="TUT797" s="149"/>
      <c r="TUU797" s="125"/>
      <c r="TUV797" s="149"/>
      <c r="TUW797" s="125"/>
      <c r="TUX797" s="149"/>
      <c r="TUY797" s="125"/>
      <c r="TUZ797" s="149"/>
      <c r="TVA797" s="125"/>
      <c r="TVB797" s="149"/>
      <c r="TVC797" s="125"/>
      <c r="TVD797" s="149"/>
      <c r="TVE797" s="125"/>
      <c r="TVF797" s="149"/>
      <c r="TVG797" s="125"/>
      <c r="TVH797" s="149"/>
      <c r="TVI797" s="125"/>
      <c r="TVJ797" s="149"/>
      <c r="TVK797" s="125"/>
      <c r="TVL797" s="149"/>
      <c r="TVM797" s="125"/>
      <c r="TVN797" s="149"/>
      <c r="TVO797" s="125"/>
      <c r="TVP797" s="149"/>
      <c r="TVQ797" s="125"/>
      <c r="TVR797" s="149"/>
      <c r="TVS797" s="125"/>
      <c r="TVT797" s="149"/>
      <c r="TVU797" s="125"/>
      <c r="TVV797" s="149"/>
      <c r="TVW797" s="125"/>
      <c r="TVX797" s="149"/>
      <c r="TVY797" s="125"/>
      <c r="TVZ797" s="149"/>
      <c r="TWA797" s="125"/>
      <c r="TWB797" s="149"/>
      <c r="TWC797" s="125"/>
      <c r="TWD797" s="149"/>
      <c r="TWE797" s="125"/>
      <c r="TWF797" s="149"/>
      <c r="TWG797" s="125"/>
      <c r="TWH797" s="149"/>
      <c r="TWI797" s="125"/>
      <c r="TWJ797" s="149"/>
      <c r="TWK797" s="125"/>
      <c r="TWL797" s="149"/>
      <c r="TWM797" s="125"/>
      <c r="TWN797" s="149"/>
      <c r="TWO797" s="125"/>
      <c r="TWP797" s="149"/>
      <c r="TWQ797" s="125"/>
      <c r="TWR797" s="149"/>
      <c r="TWS797" s="125"/>
      <c r="TWT797" s="149"/>
      <c r="TWU797" s="125"/>
      <c r="TWV797" s="149"/>
      <c r="TWW797" s="125"/>
      <c r="TWX797" s="149"/>
      <c r="TWY797" s="125"/>
      <c r="TWZ797" s="149"/>
      <c r="TXA797" s="125"/>
      <c r="TXB797" s="149"/>
      <c r="TXC797" s="125"/>
      <c r="TXD797" s="149"/>
      <c r="TXE797" s="125"/>
      <c r="TXF797" s="149"/>
      <c r="TXG797" s="125"/>
      <c r="TXH797" s="149"/>
      <c r="TXI797" s="125"/>
      <c r="TXJ797" s="149"/>
      <c r="TXK797" s="125"/>
      <c r="TXL797" s="149"/>
      <c r="TXM797" s="125"/>
      <c r="TXN797" s="149"/>
      <c r="TXO797" s="125"/>
      <c r="TXP797" s="149"/>
      <c r="TXQ797" s="125"/>
      <c r="TXR797" s="149"/>
      <c r="TXS797" s="125"/>
      <c r="TXT797" s="149"/>
      <c r="TXU797" s="125"/>
      <c r="TXV797" s="149"/>
      <c r="TXW797" s="125"/>
      <c r="TXX797" s="149"/>
      <c r="TXY797" s="125"/>
      <c r="TXZ797" s="149"/>
      <c r="TYA797" s="125"/>
      <c r="TYB797" s="149"/>
      <c r="TYC797" s="125"/>
      <c r="TYD797" s="149"/>
      <c r="TYE797" s="125"/>
      <c r="TYF797" s="149"/>
      <c r="TYG797" s="125"/>
      <c r="TYH797" s="149"/>
      <c r="TYI797" s="125"/>
      <c r="TYJ797" s="149"/>
      <c r="TYK797" s="125"/>
      <c r="TYL797" s="149"/>
      <c r="TYM797" s="125"/>
      <c r="TYN797" s="149"/>
      <c r="TYO797" s="125"/>
      <c r="TYP797" s="149"/>
      <c r="TYQ797" s="125"/>
      <c r="TYR797" s="149"/>
      <c r="TYS797" s="125"/>
      <c r="TYT797" s="149"/>
      <c r="TYU797" s="125"/>
      <c r="TYV797" s="149"/>
      <c r="TYW797" s="125"/>
      <c r="TYX797" s="149"/>
      <c r="TYY797" s="125"/>
      <c r="TYZ797" s="149"/>
      <c r="TZA797" s="125"/>
      <c r="TZB797" s="149"/>
      <c r="TZC797" s="125"/>
      <c r="TZD797" s="149"/>
      <c r="TZE797" s="125"/>
      <c r="TZF797" s="149"/>
      <c r="TZG797" s="125"/>
      <c r="TZH797" s="149"/>
      <c r="TZI797" s="125"/>
      <c r="TZJ797" s="149"/>
      <c r="TZK797" s="125"/>
      <c r="TZL797" s="149"/>
      <c r="TZM797" s="125"/>
      <c r="TZN797" s="149"/>
      <c r="TZO797" s="125"/>
      <c r="TZP797" s="149"/>
      <c r="TZQ797" s="125"/>
      <c r="TZR797" s="149"/>
      <c r="TZS797" s="125"/>
      <c r="TZT797" s="149"/>
      <c r="TZU797" s="125"/>
      <c r="TZV797" s="149"/>
      <c r="TZW797" s="125"/>
      <c r="TZX797" s="149"/>
      <c r="TZY797" s="125"/>
      <c r="TZZ797" s="149"/>
      <c r="UAA797" s="125"/>
      <c r="UAB797" s="149"/>
      <c r="UAC797" s="125"/>
      <c r="UAD797" s="149"/>
      <c r="UAE797" s="125"/>
      <c r="UAF797" s="149"/>
      <c r="UAG797" s="125"/>
      <c r="UAH797" s="149"/>
      <c r="UAI797" s="125"/>
      <c r="UAJ797" s="149"/>
      <c r="UAK797" s="125"/>
      <c r="UAL797" s="149"/>
      <c r="UAM797" s="125"/>
      <c r="UAN797" s="149"/>
      <c r="UAO797" s="125"/>
      <c r="UAP797" s="149"/>
      <c r="UAQ797" s="125"/>
      <c r="UAR797" s="149"/>
      <c r="UAS797" s="125"/>
      <c r="UAT797" s="149"/>
      <c r="UAU797" s="125"/>
      <c r="UAV797" s="149"/>
      <c r="UAW797" s="125"/>
      <c r="UAX797" s="149"/>
      <c r="UAY797" s="125"/>
      <c r="UAZ797" s="149"/>
      <c r="UBA797" s="125"/>
      <c r="UBB797" s="149"/>
      <c r="UBC797" s="125"/>
      <c r="UBD797" s="149"/>
      <c r="UBE797" s="125"/>
      <c r="UBF797" s="149"/>
      <c r="UBG797" s="125"/>
      <c r="UBH797" s="149"/>
      <c r="UBI797" s="125"/>
      <c r="UBJ797" s="149"/>
      <c r="UBK797" s="125"/>
      <c r="UBL797" s="149"/>
      <c r="UBM797" s="125"/>
      <c r="UBN797" s="149"/>
      <c r="UBO797" s="125"/>
      <c r="UBP797" s="149"/>
      <c r="UBQ797" s="125"/>
      <c r="UBR797" s="149"/>
      <c r="UBS797" s="125"/>
      <c r="UBT797" s="149"/>
      <c r="UBU797" s="125"/>
      <c r="UBV797" s="149"/>
      <c r="UBW797" s="125"/>
      <c r="UBX797" s="149"/>
      <c r="UBY797" s="125"/>
      <c r="UBZ797" s="149"/>
      <c r="UCA797" s="125"/>
      <c r="UCB797" s="149"/>
      <c r="UCC797" s="125"/>
      <c r="UCD797" s="149"/>
      <c r="UCE797" s="125"/>
      <c r="UCF797" s="149"/>
      <c r="UCG797" s="125"/>
      <c r="UCH797" s="149"/>
      <c r="UCI797" s="125"/>
      <c r="UCJ797" s="149"/>
      <c r="UCK797" s="125"/>
      <c r="UCL797" s="149"/>
      <c r="UCM797" s="125"/>
      <c r="UCN797" s="149"/>
      <c r="UCO797" s="125"/>
      <c r="UCP797" s="149"/>
      <c r="UCQ797" s="125"/>
      <c r="UCR797" s="149"/>
      <c r="UCS797" s="125"/>
      <c r="UCT797" s="149"/>
      <c r="UCU797" s="125"/>
      <c r="UCV797" s="149"/>
      <c r="UCW797" s="125"/>
      <c r="UCX797" s="149"/>
      <c r="UCY797" s="125"/>
      <c r="UCZ797" s="149"/>
      <c r="UDA797" s="125"/>
      <c r="UDB797" s="149"/>
      <c r="UDC797" s="125"/>
      <c r="UDD797" s="149"/>
      <c r="UDE797" s="125"/>
      <c r="UDF797" s="149"/>
      <c r="UDG797" s="125"/>
      <c r="UDH797" s="149"/>
      <c r="UDI797" s="125"/>
      <c r="UDJ797" s="149"/>
      <c r="UDK797" s="125"/>
      <c r="UDL797" s="149"/>
      <c r="UDM797" s="125"/>
      <c r="UDN797" s="149"/>
      <c r="UDO797" s="125"/>
      <c r="UDP797" s="149"/>
      <c r="UDQ797" s="125"/>
      <c r="UDR797" s="149"/>
      <c r="UDS797" s="125"/>
      <c r="UDT797" s="149"/>
      <c r="UDU797" s="125"/>
      <c r="UDV797" s="149"/>
      <c r="UDW797" s="125"/>
      <c r="UDX797" s="149"/>
      <c r="UDY797" s="125"/>
      <c r="UDZ797" s="149"/>
      <c r="UEA797" s="125"/>
      <c r="UEB797" s="149"/>
      <c r="UEC797" s="125"/>
      <c r="UED797" s="149"/>
      <c r="UEE797" s="125"/>
      <c r="UEF797" s="149"/>
      <c r="UEG797" s="125"/>
      <c r="UEH797" s="149"/>
      <c r="UEI797" s="125"/>
      <c r="UEJ797" s="149"/>
      <c r="UEK797" s="125"/>
      <c r="UEL797" s="149"/>
      <c r="UEM797" s="125"/>
      <c r="UEN797" s="149"/>
      <c r="UEO797" s="125"/>
      <c r="UEP797" s="149"/>
      <c r="UEQ797" s="125"/>
      <c r="UER797" s="149"/>
      <c r="UES797" s="125"/>
      <c r="UET797" s="149"/>
      <c r="UEU797" s="125"/>
      <c r="UEV797" s="149"/>
      <c r="UEW797" s="125"/>
      <c r="UEX797" s="149"/>
      <c r="UEY797" s="125"/>
      <c r="UEZ797" s="149"/>
      <c r="UFA797" s="125"/>
      <c r="UFB797" s="149"/>
      <c r="UFC797" s="125"/>
      <c r="UFD797" s="149"/>
      <c r="UFE797" s="125"/>
      <c r="UFF797" s="149"/>
      <c r="UFG797" s="125"/>
      <c r="UFH797" s="149"/>
      <c r="UFI797" s="125"/>
      <c r="UFJ797" s="149"/>
      <c r="UFK797" s="125"/>
      <c r="UFL797" s="149"/>
      <c r="UFM797" s="125"/>
      <c r="UFN797" s="149"/>
      <c r="UFO797" s="125"/>
      <c r="UFP797" s="149"/>
      <c r="UFQ797" s="125"/>
      <c r="UFR797" s="149"/>
      <c r="UFS797" s="125"/>
      <c r="UFT797" s="149"/>
      <c r="UFU797" s="125"/>
      <c r="UFV797" s="149"/>
      <c r="UFW797" s="125"/>
      <c r="UFX797" s="149"/>
      <c r="UFY797" s="125"/>
      <c r="UFZ797" s="149"/>
      <c r="UGA797" s="125"/>
      <c r="UGB797" s="149"/>
      <c r="UGC797" s="125"/>
      <c r="UGD797" s="149"/>
      <c r="UGE797" s="125"/>
      <c r="UGF797" s="149"/>
      <c r="UGG797" s="125"/>
      <c r="UGH797" s="149"/>
      <c r="UGI797" s="125"/>
      <c r="UGJ797" s="149"/>
      <c r="UGK797" s="125"/>
      <c r="UGL797" s="149"/>
      <c r="UGM797" s="125"/>
      <c r="UGN797" s="149"/>
      <c r="UGO797" s="125"/>
      <c r="UGP797" s="149"/>
      <c r="UGQ797" s="125"/>
      <c r="UGR797" s="149"/>
      <c r="UGS797" s="125"/>
      <c r="UGT797" s="149"/>
      <c r="UGU797" s="125"/>
      <c r="UGV797" s="149"/>
      <c r="UGW797" s="125"/>
      <c r="UGX797" s="149"/>
      <c r="UGY797" s="125"/>
      <c r="UGZ797" s="149"/>
      <c r="UHA797" s="125"/>
      <c r="UHB797" s="149"/>
      <c r="UHC797" s="125"/>
      <c r="UHD797" s="149"/>
      <c r="UHE797" s="125"/>
      <c r="UHF797" s="149"/>
      <c r="UHG797" s="125"/>
      <c r="UHH797" s="149"/>
      <c r="UHI797" s="125"/>
      <c r="UHJ797" s="149"/>
      <c r="UHK797" s="125"/>
      <c r="UHL797" s="149"/>
      <c r="UHM797" s="125"/>
      <c r="UHN797" s="149"/>
      <c r="UHO797" s="125"/>
      <c r="UHP797" s="149"/>
      <c r="UHQ797" s="125"/>
      <c r="UHR797" s="149"/>
      <c r="UHS797" s="125"/>
      <c r="UHT797" s="149"/>
      <c r="UHU797" s="125"/>
      <c r="UHV797" s="149"/>
      <c r="UHW797" s="125"/>
      <c r="UHX797" s="149"/>
      <c r="UHY797" s="125"/>
      <c r="UHZ797" s="149"/>
      <c r="UIA797" s="125"/>
      <c r="UIB797" s="149"/>
      <c r="UIC797" s="125"/>
      <c r="UID797" s="149"/>
      <c r="UIE797" s="125"/>
      <c r="UIF797" s="149"/>
      <c r="UIG797" s="125"/>
      <c r="UIH797" s="149"/>
      <c r="UII797" s="125"/>
      <c r="UIJ797" s="149"/>
      <c r="UIK797" s="125"/>
      <c r="UIL797" s="149"/>
      <c r="UIM797" s="125"/>
      <c r="UIN797" s="149"/>
      <c r="UIO797" s="125"/>
      <c r="UIP797" s="149"/>
      <c r="UIQ797" s="125"/>
      <c r="UIR797" s="149"/>
      <c r="UIS797" s="125"/>
      <c r="UIT797" s="149"/>
      <c r="UIU797" s="125"/>
      <c r="UIV797" s="149"/>
      <c r="UIW797" s="125"/>
      <c r="UIX797" s="149"/>
      <c r="UIY797" s="125"/>
      <c r="UIZ797" s="149"/>
      <c r="UJA797" s="125"/>
      <c r="UJB797" s="149"/>
      <c r="UJC797" s="125"/>
      <c r="UJD797" s="149"/>
      <c r="UJE797" s="125"/>
      <c r="UJF797" s="149"/>
      <c r="UJG797" s="125"/>
      <c r="UJH797" s="149"/>
      <c r="UJI797" s="125"/>
      <c r="UJJ797" s="149"/>
      <c r="UJK797" s="125"/>
      <c r="UJL797" s="149"/>
      <c r="UJM797" s="125"/>
      <c r="UJN797" s="149"/>
      <c r="UJO797" s="125"/>
      <c r="UJP797" s="149"/>
      <c r="UJQ797" s="125"/>
      <c r="UJR797" s="149"/>
      <c r="UJS797" s="125"/>
      <c r="UJT797" s="149"/>
      <c r="UJU797" s="125"/>
      <c r="UJV797" s="149"/>
      <c r="UJW797" s="125"/>
      <c r="UJX797" s="149"/>
      <c r="UJY797" s="125"/>
      <c r="UJZ797" s="149"/>
      <c r="UKA797" s="125"/>
      <c r="UKB797" s="149"/>
      <c r="UKC797" s="125"/>
      <c r="UKD797" s="149"/>
      <c r="UKE797" s="125"/>
      <c r="UKF797" s="149"/>
      <c r="UKG797" s="125"/>
      <c r="UKH797" s="149"/>
      <c r="UKI797" s="125"/>
      <c r="UKJ797" s="149"/>
      <c r="UKK797" s="125"/>
      <c r="UKL797" s="149"/>
      <c r="UKM797" s="125"/>
      <c r="UKN797" s="149"/>
      <c r="UKO797" s="125"/>
      <c r="UKP797" s="149"/>
      <c r="UKQ797" s="125"/>
      <c r="UKR797" s="149"/>
      <c r="UKS797" s="125"/>
      <c r="UKT797" s="149"/>
      <c r="UKU797" s="125"/>
      <c r="UKV797" s="149"/>
      <c r="UKW797" s="125"/>
      <c r="UKX797" s="149"/>
      <c r="UKY797" s="125"/>
      <c r="UKZ797" s="149"/>
      <c r="ULA797" s="125"/>
      <c r="ULB797" s="149"/>
      <c r="ULC797" s="125"/>
      <c r="ULD797" s="149"/>
      <c r="ULE797" s="125"/>
      <c r="ULF797" s="149"/>
      <c r="ULG797" s="125"/>
      <c r="ULH797" s="149"/>
      <c r="ULI797" s="125"/>
      <c r="ULJ797" s="149"/>
      <c r="ULK797" s="125"/>
      <c r="ULL797" s="149"/>
      <c r="ULM797" s="125"/>
      <c r="ULN797" s="149"/>
      <c r="ULO797" s="125"/>
      <c r="ULP797" s="149"/>
      <c r="ULQ797" s="125"/>
      <c r="ULR797" s="149"/>
      <c r="ULS797" s="125"/>
      <c r="ULT797" s="149"/>
      <c r="ULU797" s="125"/>
      <c r="ULV797" s="149"/>
      <c r="ULW797" s="125"/>
      <c r="ULX797" s="149"/>
      <c r="ULY797" s="125"/>
      <c r="ULZ797" s="149"/>
      <c r="UMA797" s="125"/>
      <c r="UMB797" s="149"/>
      <c r="UMC797" s="125"/>
      <c r="UMD797" s="149"/>
      <c r="UME797" s="125"/>
      <c r="UMF797" s="149"/>
      <c r="UMG797" s="125"/>
      <c r="UMH797" s="149"/>
      <c r="UMI797" s="125"/>
      <c r="UMJ797" s="149"/>
      <c r="UMK797" s="125"/>
      <c r="UML797" s="149"/>
      <c r="UMM797" s="125"/>
      <c r="UMN797" s="149"/>
      <c r="UMO797" s="125"/>
      <c r="UMP797" s="149"/>
      <c r="UMQ797" s="125"/>
      <c r="UMR797" s="149"/>
      <c r="UMS797" s="125"/>
      <c r="UMT797" s="149"/>
      <c r="UMU797" s="125"/>
      <c r="UMV797" s="149"/>
      <c r="UMW797" s="125"/>
      <c r="UMX797" s="149"/>
      <c r="UMY797" s="125"/>
      <c r="UMZ797" s="149"/>
      <c r="UNA797" s="125"/>
      <c r="UNB797" s="149"/>
      <c r="UNC797" s="125"/>
      <c r="UND797" s="149"/>
      <c r="UNE797" s="125"/>
      <c r="UNF797" s="149"/>
      <c r="UNG797" s="125"/>
      <c r="UNH797" s="149"/>
      <c r="UNI797" s="125"/>
      <c r="UNJ797" s="149"/>
      <c r="UNK797" s="125"/>
      <c r="UNL797" s="149"/>
      <c r="UNM797" s="125"/>
      <c r="UNN797" s="149"/>
      <c r="UNO797" s="125"/>
      <c r="UNP797" s="149"/>
      <c r="UNQ797" s="125"/>
      <c r="UNR797" s="149"/>
      <c r="UNS797" s="125"/>
      <c r="UNT797" s="149"/>
      <c r="UNU797" s="125"/>
      <c r="UNV797" s="149"/>
      <c r="UNW797" s="125"/>
      <c r="UNX797" s="149"/>
      <c r="UNY797" s="125"/>
      <c r="UNZ797" s="149"/>
      <c r="UOA797" s="125"/>
      <c r="UOB797" s="149"/>
      <c r="UOC797" s="125"/>
      <c r="UOD797" s="149"/>
      <c r="UOE797" s="125"/>
      <c r="UOF797" s="149"/>
      <c r="UOG797" s="125"/>
      <c r="UOH797" s="149"/>
      <c r="UOI797" s="125"/>
      <c r="UOJ797" s="149"/>
      <c r="UOK797" s="125"/>
      <c r="UOL797" s="149"/>
      <c r="UOM797" s="125"/>
      <c r="UON797" s="149"/>
      <c r="UOO797" s="125"/>
      <c r="UOP797" s="149"/>
      <c r="UOQ797" s="125"/>
      <c r="UOR797" s="149"/>
      <c r="UOS797" s="125"/>
      <c r="UOT797" s="149"/>
      <c r="UOU797" s="125"/>
      <c r="UOV797" s="149"/>
      <c r="UOW797" s="125"/>
      <c r="UOX797" s="149"/>
      <c r="UOY797" s="125"/>
      <c r="UOZ797" s="149"/>
      <c r="UPA797" s="125"/>
      <c r="UPB797" s="149"/>
      <c r="UPC797" s="125"/>
      <c r="UPD797" s="149"/>
      <c r="UPE797" s="125"/>
      <c r="UPF797" s="149"/>
      <c r="UPG797" s="125"/>
      <c r="UPH797" s="149"/>
      <c r="UPI797" s="125"/>
      <c r="UPJ797" s="149"/>
      <c r="UPK797" s="125"/>
      <c r="UPL797" s="149"/>
      <c r="UPM797" s="125"/>
      <c r="UPN797" s="149"/>
      <c r="UPO797" s="125"/>
      <c r="UPP797" s="149"/>
      <c r="UPQ797" s="125"/>
      <c r="UPR797" s="149"/>
      <c r="UPS797" s="125"/>
      <c r="UPT797" s="149"/>
      <c r="UPU797" s="125"/>
      <c r="UPV797" s="149"/>
      <c r="UPW797" s="125"/>
      <c r="UPX797" s="149"/>
      <c r="UPY797" s="125"/>
      <c r="UPZ797" s="149"/>
      <c r="UQA797" s="125"/>
      <c r="UQB797" s="149"/>
      <c r="UQC797" s="125"/>
      <c r="UQD797" s="149"/>
      <c r="UQE797" s="125"/>
      <c r="UQF797" s="149"/>
      <c r="UQG797" s="125"/>
      <c r="UQH797" s="149"/>
      <c r="UQI797" s="125"/>
      <c r="UQJ797" s="149"/>
      <c r="UQK797" s="125"/>
      <c r="UQL797" s="149"/>
      <c r="UQM797" s="125"/>
      <c r="UQN797" s="149"/>
      <c r="UQO797" s="125"/>
      <c r="UQP797" s="149"/>
      <c r="UQQ797" s="125"/>
      <c r="UQR797" s="149"/>
      <c r="UQS797" s="125"/>
      <c r="UQT797" s="149"/>
      <c r="UQU797" s="125"/>
      <c r="UQV797" s="149"/>
      <c r="UQW797" s="125"/>
      <c r="UQX797" s="149"/>
      <c r="UQY797" s="125"/>
      <c r="UQZ797" s="149"/>
      <c r="URA797" s="125"/>
      <c r="URB797" s="149"/>
      <c r="URC797" s="125"/>
      <c r="URD797" s="149"/>
      <c r="URE797" s="125"/>
      <c r="URF797" s="149"/>
      <c r="URG797" s="125"/>
      <c r="URH797" s="149"/>
      <c r="URI797" s="125"/>
      <c r="URJ797" s="149"/>
      <c r="URK797" s="125"/>
      <c r="URL797" s="149"/>
      <c r="URM797" s="125"/>
      <c r="URN797" s="149"/>
      <c r="URO797" s="125"/>
      <c r="URP797" s="149"/>
      <c r="URQ797" s="125"/>
      <c r="URR797" s="149"/>
      <c r="URS797" s="125"/>
      <c r="URT797" s="149"/>
      <c r="URU797" s="125"/>
      <c r="URV797" s="149"/>
      <c r="URW797" s="125"/>
      <c r="URX797" s="149"/>
      <c r="URY797" s="125"/>
      <c r="URZ797" s="149"/>
      <c r="USA797" s="125"/>
      <c r="USB797" s="149"/>
      <c r="USC797" s="125"/>
      <c r="USD797" s="149"/>
      <c r="USE797" s="125"/>
      <c r="USF797" s="149"/>
      <c r="USG797" s="125"/>
      <c r="USH797" s="149"/>
      <c r="USI797" s="125"/>
      <c r="USJ797" s="149"/>
      <c r="USK797" s="125"/>
      <c r="USL797" s="149"/>
      <c r="USM797" s="125"/>
      <c r="USN797" s="149"/>
      <c r="USO797" s="125"/>
      <c r="USP797" s="149"/>
      <c r="USQ797" s="125"/>
      <c r="USR797" s="149"/>
      <c r="USS797" s="125"/>
      <c r="UST797" s="149"/>
      <c r="USU797" s="125"/>
      <c r="USV797" s="149"/>
      <c r="USW797" s="125"/>
      <c r="USX797" s="149"/>
      <c r="USY797" s="125"/>
      <c r="USZ797" s="149"/>
      <c r="UTA797" s="125"/>
      <c r="UTB797" s="149"/>
      <c r="UTC797" s="125"/>
      <c r="UTD797" s="149"/>
      <c r="UTE797" s="125"/>
      <c r="UTF797" s="149"/>
      <c r="UTG797" s="125"/>
      <c r="UTH797" s="149"/>
      <c r="UTI797" s="125"/>
      <c r="UTJ797" s="149"/>
      <c r="UTK797" s="125"/>
      <c r="UTL797" s="149"/>
      <c r="UTM797" s="125"/>
      <c r="UTN797" s="149"/>
      <c r="UTO797" s="125"/>
      <c r="UTP797" s="149"/>
      <c r="UTQ797" s="125"/>
      <c r="UTR797" s="149"/>
      <c r="UTS797" s="125"/>
      <c r="UTT797" s="149"/>
      <c r="UTU797" s="125"/>
      <c r="UTV797" s="149"/>
      <c r="UTW797" s="125"/>
      <c r="UTX797" s="149"/>
      <c r="UTY797" s="125"/>
      <c r="UTZ797" s="149"/>
      <c r="UUA797" s="125"/>
      <c r="UUB797" s="149"/>
      <c r="UUC797" s="125"/>
      <c r="UUD797" s="149"/>
      <c r="UUE797" s="125"/>
      <c r="UUF797" s="149"/>
      <c r="UUG797" s="125"/>
      <c r="UUH797" s="149"/>
      <c r="UUI797" s="125"/>
      <c r="UUJ797" s="149"/>
      <c r="UUK797" s="125"/>
      <c r="UUL797" s="149"/>
      <c r="UUM797" s="125"/>
      <c r="UUN797" s="149"/>
      <c r="UUO797" s="125"/>
      <c r="UUP797" s="149"/>
      <c r="UUQ797" s="125"/>
      <c r="UUR797" s="149"/>
      <c r="UUS797" s="125"/>
      <c r="UUT797" s="149"/>
      <c r="UUU797" s="125"/>
      <c r="UUV797" s="149"/>
      <c r="UUW797" s="125"/>
      <c r="UUX797" s="149"/>
      <c r="UUY797" s="125"/>
      <c r="UUZ797" s="149"/>
      <c r="UVA797" s="125"/>
      <c r="UVB797" s="149"/>
      <c r="UVC797" s="125"/>
      <c r="UVD797" s="149"/>
      <c r="UVE797" s="125"/>
      <c r="UVF797" s="149"/>
      <c r="UVG797" s="125"/>
      <c r="UVH797" s="149"/>
      <c r="UVI797" s="125"/>
      <c r="UVJ797" s="149"/>
      <c r="UVK797" s="125"/>
      <c r="UVL797" s="149"/>
      <c r="UVM797" s="125"/>
      <c r="UVN797" s="149"/>
      <c r="UVO797" s="125"/>
      <c r="UVP797" s="149"/>
      <c r="UVQ797" s="125"/>
      <c r="UVR797" s="149"/>
      <c r="UVS797" s="125"/>
      <c r="UVT797" s="149"/>
      <c r="UVU797" s="125"/>
      <c r="UVV797" s="149"/>
      <c r="UVW797" s="125"/>
      <c r="UVX797" s="149"/>
      <c r="UVY797" s="125"/>
      <c r="UVZ797" s="149"/>
      <c r="UWA797" s="125"/>
      <c r="UWB797" s="149"/>
      <c r="UWC797" s="125"/>
      <c r="UWD797" s="149"/>
      <c r="UWE797" s="125"/>
      <c r="UWF797" s="149"/>
      <c r="UWG797" s="125"/>
      <c r="UWH797" s="149"/>
      <c r="UWI797" s="125"/>
      <c r="UWJ797" s="149"/>
      <c r="UWK797" s="125"/>
      <c r="UWL797" s="149"/>
      <c r="UWM797" s="125"/>
      <c r="UWN797" s="149"/>
      <c r="UWO797" s="125"/>
      <c r="UWP797" s="149"/>
      <c r="UWQ797" s="125"/>
      <c r="UWR797" s="149"/>
      <c r="UWS797" s="125"/>
      <c r="UWT797" s="149"/>
      <c r="UWU797" s="125"/>
      <c r="UWV797" s="149"/>
      <c r="UWW797" s="125"/>
      <c r="UWX797" s="149"/>
      <c r="UWY797" s="125"/>
      <c r="UWZ797" s="149"/>
      <c r="UXA797" s="125"/>
      <c r="UXB797" s="149"/>
      <c r="UXC797" s="125"/>
      <c r="UXD797" s="149"/>
      <c r="UXE797" s="125"/>
      <c r="UXF797" s="149"/>
      <c r="UXG797" s="125"/>
      <c r="UXH797" s="149"/>
      <c r="UXI797" s="125"/>
      <c r="UXJ797" s="149"/>
      <c r="UXK797" s="125"/>
      <c r="UXL797" s="149"/>
      <c r="UXM797" s="125"/>
      <c r="UXN797" s="149"/>
      <c r="UXO797" s="125"/>
      <c r="UXP797" s="149"/>
      <c r="UXQ797" s="125"/>
      <c r="UXR797" s="149"/>
      <c r="UXS797" s="125"/>
      <c r="UXT797" s="149"/>
      <c r="UXU797" s="125"/>
      <c r="UXV797" s="149"/>
      <c r="UXW797" s="125"/>
      <c r="UXX797" s="149"/>
      <c r="UXY797" s="125"/>
      <c r="UXZ797" s="149"/>
      <c r="UYA797" s="125"/>
      <c r="UYB797" s="149"/>
      <c r="UYC797" s="125"/>
      <c r="UYD797" s="149"/>
      <c r="UYE797" s="125"/>
      <c r="UYF797" s="149"/>
      <c r="UYG797" s="125"/>
      <c r="UYH797" s="149"/>
      <c r="UYI797" s="125"/>
      <c r="UYJ797" s="149"/>
      <c r="UYK797" s="125"/>
      <c r="UYL797" s="149"/>
      <c r="UYM797" s="125"/>
      <c r="UYN797" s="149"/>
      <c r="UYO797" s="125"/>
      <c r="UYP797" s="149"/>
      <c r="UYQ797" s="125"/>
      <c r="UYR797" s="149"/>
      <c r="UYS797" s="125"/>
      <c r="UYT797" s="149"/>
      <c r="UYU797" s="125"/>
      <c r="UYV797" s="149"/>
      <c r="UYW797" s="125"/>
      <c r="UYX797" s="149"/>
      <c r="UYY797" s="125"/>
      <c r="UYZ797" s="149"/>
      <c r="UZA797" s="125"/>
      <c r="UZB797" s="149"/>
      <c r="UZC797" s="125"/>
      <c r="UZD797" s="149"/>
      <c r="UZE797" s="125"/>
      <c r="UZF797" s="149"/>
      <c r="UZG797" s="125"/>
      <c r="UZH797" s="149"/>
      <c r="UZI797" s="125"/>
      <c r="UZJ797" s="149"/>
      <c r="UZK797" s="125"/>
      <c r="UZL797" s="149"/>
      <c r="UZM797" s="125"/>
      <c r="UZN797" s="149"/>
      <c r="UZO797" s="125"/>
      <c r="UZP797" s="149"/>
      <c r="UZQ797" s="125"/>
      <c r="UZR797" s="149"/>
      <c r="UZS797" s="125"/>
      <c r="UZT797" s="149"/>
      <c r="UZU797" s="125"/>
      <c r="UZV797" s="149"/>
      <c r="UZW797" s="125"/>
      <c r="UZX797" s="149"/>
      <c r="UZY797" s="125"/>
      <c r="UZZ797" s="149"/>
      <c r="VAA797" s="125"/>
      <c r="VAB797" s="149"/>
      <c r="VAC797" s="125"/>
      <c r="VAD797" s="149"/>
      <c r="VAE797" s="125"/>
      <c r="VAF797" s="149"/>
      <c r="VAG797" s="125"/>
      <c r="VAH797" s="149"/>
      <c r="VAI797" s="125"/>
      <c r="VAJ797" s="149"/>
      <c r="VAK797" s="125"/>
      <c r="VAL797" s="149"/>
      <c r="VAM797" s="125"/>
      <c r="VAN797" s="149"/>
      <c r="VAO797" s="125"/>
      <c r="VAP797" s="149"/>
      <c r="VAQ797" s="125"/>
      <c r="VAR797" s="149"/>
      <c r="VAS797" s="125"/>
      <c r="VAT797" s="149"/>
      <c r="VAU797" s="125"/>
      <c r="VAV797" s="149"/>
      <c r="VAW797" s="125"/>
      <c r="VAX797" s="149"/>
      <c r="VAY797" s="125"/>
      <c r="VAZ797" s="149"/>
      <c r="VBA797" s="125"/>
      <c r="VBB797" s="149"/>
      <c r="VBC797" s="125"/>
      <c r="VBD797" s="149"/>
      <c r="VBE797" s="125"/>
      <c r="VBF797" s="149"/>
      <c r="VBG797" s="125"/>
      <c r="VBH797" s="149"/>
      <c r="VBI797" s="125"/>
      <c r="VBJ797" s="149"/>
      <c r="VBK797" s="125"/>
      <c r="VBL797" s="149"/>
      <c r="VBM797" s="125"/>
      <c r="VBN797" s="149"/>
      <c r="VBO797" s="125"/>
      <c r="VBP797" s="149"/>
      <c r="VBQ797" s="125"/>
      <c r="VBR797" s="149"/>
      <c r="VBS797" s="125"/>
      <c r="VBT797" s="149"/>
      <c r="VBU797" s="125"/>
      <c r="VBV797" s="149"/>
      <c r="VBW797" s="125"/>
      <c r="VBX797" s="149"/>
      <c r="VBY797" s="125"/>
      <c r="VBZ797" s="149"/>
      <c r="VCA797" s="125"/>
      <c r="VCB797" s="149"/>
      <c r="VCC797" s="125"/>
      <c r="VCD797" s="149"/>
      <c r="VCE797" s="125"/>
      <c r="VCF797" s="149"/>
      <c r="VCG797" s="125"/>
      <c r="VCH797" s="149"/>
      <c r="VCI797" s="125"/>
      <c r="VCJ797" s="149"/>
      <c r="VCK797" s="125"/>
      <c r="VCL797" s="149"/>
      <c r="VCM797" s="125"/>
      <c r="VCN797" s="149"/>
      <c r="VCO797" s="125"/>
      <c r="VCP797" s="149"/>
      <c r="VCQ797" s="125"/>
      <c r="VCR797" s="149"/>
      <c r="VCS797" s="125"/>
      <c r="VCT797" s="149"/>
      <c r="VCU797" s="125"/>
      <c r="VCV797" s="149"/>
      <c r="VCW797" s="125"/>
      <c r="VCX797" s="149"/>
      <c r="VCY797" s="125"/>
      <c r="VCZ797" s="149"/>
      <c r="VDA797" s="125"/>
      <c r="VDB797" s="149"/>
      <c r="VDC797" s="125"/>
      <c r="VDD797" s="149"/>
      <c r="VDE797" s="125"/>
      <c r="VDF797" s="149"/>
      <c r="VDG797" s="125"/>
      <c r="VDH797" s="149"/>
      <c r="VDI797" s="125"/>
      <c r="VDJ797" s="149"/>
      <c r="VDK797" s="125"/>
      <c r="VDL797" s="149"/>
      <c r="VDM797" s="125"/>
      <c r="VDN797" s="149"/>
      <c r="VDO797" s="125"/>
      <c r="VDP797" s="149"/>
      <c r="VDQ797" s="125"/>
      <c r="VDR797" s="149"/>
      <c r="VDS797" s="125"/>
      <c r="VDT797" s="149"/>
      <c r="VDU797" s="125"/>
      <c r="VDV797" s="149"/>
      <c r="VDW797" s="125"/>
      <c r="VDX797" s="149"/>
      <c r="VDY797" s="125"/>
      <c r="VDZ797" s="149"/>
      <c r="VEA797" s="125"/>
      <c r="VEB797" s="149"/>
      <c r="VEC797" s="125"/>
      <c r="VED797" s="149"/>
      <c r="VEE797" s="125"/>
      <c r="VEF797" s="149"/>
      <c r="VEG797" s="125"/>
      <c r="VEH797" s="149"/>
      <c r="VEI797" s="125"/>
      <c r="VEJ797" s="149"/>
      <c r="VEK797" s="125"/>
      <c r="VEL797" s="149"/>
      <c r="VEM797" s="125"/>
      <c r="VEN797" s="149"/>
      <c r="VEO797" s="125"/>
      <c r="VEP797" s="149"/>
      <c r="VEQ797" s="125"/>
      <c r="VER797" s="149"/>
      <c r="VES797" s="125"/>
      <c r="VET797" s="149"/>
      <c r="VEU797" s="125"/>
      <c r="VEV797" s="149"/>
      <c r="VEW797" s="125"/>
      <c r="VEX797" s="149"/>
      <c r="VEY797" s="125"/>
      <c r="VEZ797" s="149"/>
      <c r="VFA797" s="125"/>
      <c r="VFB797" s="149"/>
      <c r="VFC797" s="125"/>
      <c r="VFD797" s="149"/>
      <c r="VFE797" s="125"/>
      <c r="VFF797" s="149"/>
      <c r="VFG797" s="125"/>
      <c r="VFH797" s="149"/>
      <c r="VFI797" s="125"/>
      <c r="VFJ797" s="149"/>
      <c r="VFK797" s="125"/>
      <c r="VFL797" s="149"/>
      <c r="VFM797" s="125"/>
      <c r="VFN797" s="149"/>
      <c r="VFO797" s="125"/>
      <c r="VFP797" s="149"/>
      <c r="VFQ797" s="125"/>
      <c r="VFR797" s="149"/>
      <c r="VFS797" s="125"/>
      <c r="VFT797" s="149"/>
      <c r="VFU797" s="125"/>
      <c r="VFV797" s="149"/>
      <c r="VFW797" s="125"/>
      <c r="VFX797" s="149"/>
      <c r="VFY797" s="125"/>
      <c r="VFZ797" s="149"/>
      <c r="VGA797" s="125"/>
      <c r="VGB797" s="149"/>
      <c r="VGC797" s="125"/>
      <c r="VGD797" s="149"/>
      <c r="VGE797" s="125"/>
      <c r="VGF797" s="149"/>
      <c r="VGG797" s="125"/>
      <c r="VGH797" s="149"/>
      <c r="VGI797" s="125"/>
      <c r="VGJ797" s="149"/>
      <c r="VGK797" s="125"/>
      <c r="VGL797" s="149"/>
      <c r="VGM797" s="125"/>
      <c r="VGN797" s="149"/>
      <c r="VGO797" s="125"/>
      <c r="VGP797" s="149"/>
      <c r="VGQ797" s="125"/>
      <c r="VGR797" s="149"/>
      <c r="VGS797" s="125"/>
      <c r="VGT797" s="149"/>
      <c r="VGU797" s="125"/>
      <c r="VGV797" s="149"/>
      <c r="VGW797" s="125"/>
      <c r="VGX797" s="149"/>
      <c r="VGY797" s="125"/>
      <c r="VGZ797" s="149"/>
      <c r="VHA797" s="125"/>
      <c r="VHB797" s="149"/>
      <c r="VHC797" s="125"/>
      <c r="VHD797" s="149"/>
      <c r="VHE797" s="125"/>
      <c r="VHF797" s="149"/>
      <c r="VHG797" s="125"/>
      <c r="VHH797" s="149"/>
      <c r="VHI797" s="125"/>
      <c r="VHJ797" s="149"/>
      <c r="VHK797" s="125"/>
      <c r="VHL797" s="149"/>
      <c r="VHM797" s="125"/>
      <c r="VHN797" s="149"/>
      <c r="VHO797" s="125"/>
      <c r="VHP797" s="149"/>
      <c r="VHQ797" s="125"/>
      <c r="VHR797" s="149"/>
      <c r="VHS797" s="125"/>
      <c r="VHT797" s="149"/>
      <c r="VHU797" s="125"/>
      <c r="VHV797" s="149"/>
      <c r="VHW797" s="125"/>
      <c r="VHX797" s="149"/>
      <c r="VHY797" s="125"/>
      <c r="VHZ797" s="149"/>
      <c r="VIA797" s="125"/>
      <c r="VIB797" s="149"/>
      <c r="VIC797" s="125"/>
      <c r="VID797" s="149"/>
      <c r="VIE797" s="125"/>
      <c r="VIF797" s="149"/>
      <c r="VIG797" s="125"/>
      <c r="VIH797" s="149"/>
      <c r="VII797" s="125"/>
      <c r="VIJ797" s="149"/>
      <c r="VIK797" s="125"/>
      <c r="VIL797" s="149"/>
      <c r="VIM797" s="125"/>
      <c r="VIN797" s="149"/>
      <c r="VIO797" s="125"/>
      <c r="VIP797" s="149"/>
      <c r="VIQ797" s="125"/>
      <c r="VIR797" s="149"/>
      <c r="VIS797" s="125"/>
      <c r="VIT797" s="149"/>
      <c r="VIU797" s="125"/>
      <c r="VIV797" s="149"/>
      <c r="VIW797" s="125"/>
      <c r="VIX797" s="149"/>
      <c r="VIY797" s="125"/>
      <c r="VIZ797" s="149"/>
      <c r="VJA797" s="125"/>
      <c r="VJB797" s="149"/>
      <c r="VJC797" s="125"/>
      <c r="VJD797" s="149"/>
      <c r="VJE797" s="125"/>
      <c r="VJF797" s="149"/>
      <c r="VJG797" s="125"/>
      <c r="VJH797" s="149"/>
      <c r="VJI797" s="125"/>
      <c r="VJJ797" s="149"/>
      <c r="VJK797" s="125"/>
      <c r="VJL797" s="149"/>
      <c r="VJM797" s="125"/>
      <c r="VJN797" s="149"/>
      <c r="VJO797" s="125"/>
      <c r="VJP797" s="149"/>
      <c r="VJQ797" s="125"/>
      <c r="VJR797" s="149"/>
      <c r="VJS797" s="125"/>
      <c r="VJT797" s="149"/>
      <c r="VJU797" s="125"/>
      <c r="VJV797" s="149"/>
      <c r="VJW797" s="125"/>
      <c r="VJX797" s="149"/>
      <c r="VJY797" s="125"/>
      <c r="VJZ797" s="149"/>
      <c r="VKA797" s="125"/>
      <c r="VKB797" s="149"/>
      <c r="VKC797" s="125"/>
      <c r="VKD797" s="149"/>
      <c r="VKE797" s="125"/>
      <c r="VKF797" s="149"/>
      <c r="VKG797" s="125"/>
      <c r="VKH797" s="149"/>
      <c r="VKI797" s="125"/>
      <c r="VKJ797" s="149"/>
      <c r="VKK797" s="125"/>
      <c r="VKL797" s="149"/>
      <c r="VKM797" s="125"/>
      <c r="VKN797" s="149"/>
      <c r="VKO797" s="125"/>
      <c r="VKP797" s="149"/>
      <c r="VKQ797" s="125"/>
      <c r="VKR797" s="149"/>
      <c r="VKS797" s="125"/>
      <c r="VKT797" s="149"/>
      <c r="VKU797" s="125"/>
      <c r="VKV797" s="149"/>
      <c r="VKW797" s="125"/>
      <c r="VKX797" s="149"/>
      <c r="VKY797" s="125"/>
      <c r="VKZ797" s="149"/>
      <c r="VLA797" s="125"/>
      <c r="VLB797" s="149"/>
      <c r="VLC797" s="125"/>
      <c r="VLD797" s="149"/>
      <c r="VLE797" s="125"/>
      <c r="VLF797" s="149"/>
      <c r="VLG797" s="125"/>
      <c r="VLH797" s="149"/>
      <c r="VLI797" s="125"/>
      <c r="VLJ797" s="149"/>
      <c r="VLK797" s="125"/>
      <c r="VLL797" s="149"/>
      <c r="VLM797" s="125"/>
      <c r="VLN797" s="149"/>
      <c r="VLO797" s="125"/>
      <c r="VLP797" s="149"/>
      <c r="VLQ797" s="125"/>
      <c r="VLR797" s="149"/>
      <c r="VLS797" s="125"/>
      <c r="VLT797" s="149"/>
      <c r="VLU797" s="125"/>
      <c r="VLV797" s="149"/>
      <c r="VLW797" s="125"/>
      <c r="VLX797" s="149"/>
      <c r="VLY797" s="125"/>
      <c r="VLZ797" s="149"/>
      <c r="VMA797" s="125"/>
      <c r="VMB797" s="149"/>
      <c r="VMC797" s="125"/>
      <c r="VMD797" s="149"/>
      <c r="VME797" s="125"/>
      <c r="VMF797" s="149"/>
      <c r="VMG797" s="125"/>
      <c r="VMH797" s="149"/>
      <c r="VMI797" s="125"/>
      <c r="VMJ797" s="149"/>
      <c r="VMK797" s="125"/>
      <c r="VML797" s="149"/>
      <c r="VMM797" s="125"/>
      <c r="VMN797" s="149"/>
      <c r="VMO797" s="125"/>
      <c r="VMP797" s="149"/>
      <c r="VMQ797" s="125"/>
      <c r="VMR797" s="149"/>
      <c r="VMS797" s="125"/>
      <c r="VMT797" s="149"/>
      <c r="VMU797" s="125"/>
      <c r="VMV797" s="149"/>
      <c r="VMW797" s="125"/>
      <c r="VMX797" s="149"/>
      <c r="VMY797" s="125"/>
      <c r="VMZ797" s="149"/>
      <c r="VNA797" s="125"/>
      <c r="VNB797" s="149"/>
      <c r="VNC797" s="125"/>
      <c r="VND797" s="149"/>
      <c r="VNE797" s="125"/>
      <c r="VNF797" s="149"/>
      <c r="VNG797" s="125"/>
      <c r="VNH797" s="149"/>
      <c r="VNI797" s="125"/>
      <c r="VNJ797" s="149"/>
      <c r="VNK797" s="125"/>
      <c r="VNL797" s="149"/>
      <c r="VNM797" s="125"/>
      <c r="VNN797" s="149"/>
      <c r="VNO797" s="125"/>
      <c r="VNP797" s="149"/>
      <c r="VNQ797" s="125"/>
      <c r="VNR797" s="149"/>
      <c r="VNS797" s="125"/>
      <c r="VNT797" s="149"/>
      <c r="VNU797" s="125"/>
      <c r="VNV797" s="149"/>
      <c r="VNW797" s="125"/>
      <c r="VNX797" s="149"/>
      <c r="VNY797" s="125"/>
      <c r="VNZ797" s="149"/>
      <c r="VOA797" s="125"/>
      <c r="VOB797" s="149"/>
      <c r="VOC797" s="125"/>
      <c r="VOD797" s="149"/>
      <c r="VOE797" s="125"/>
      <c r="VOF797" s="149"/>
      <c r="VOG797" s="125"/>
      <c r="VOH797" s="149"/>
      <c r="VOI797" s="125"/>
      <c r="VOJ797" s="149"/>
      <c r="VOK797" s="125"/>
      <c r="VOL797" s="149"/>
      <c r="VOM797" s="125"/>
      <c r="VON797" s="149"/>
      <c r="VOO797" s="125"/>
      <c r="VOP797" s="149"/>
      <c r="VOQ797" s="125"/>
      <c r="VOR797" s="149"/>
      <c r="VOS797" s="125"/>
      <c r="VOT797" s="149"/>
      <c r="VOU797" s="125"/>
      <c r="VOV797" s="149"/>
      <c r="VOW797" s="125"/>
      <c r="VOX797" s="149"/>
      <c r="VOY797" s="125"/>
      <c r="VOZ797" s="149"/>
      <c r="VPA797" s="125"/>
      <c r="VPB797" s="149"/>
      <c r="VPC797" s="125"/>
      <c r="VPD797" s="149"/>
      <c r="VPE797" s="125"/>
      <c r="VPF797" s="149"/>
      <c r="VPG797" s="125"/>
      <c r="VPH797" s="149"/>
      <c r="VPI797" s="125"/>
      <c r="VPJ797" s="149"/>
      <c r="VPK797" s="125"/>
      <c r="VPL797" s="149"/>
      <c r="VPM797" s="125"/>
      <c r="VPN797" s="149"/>
      <c r="VPO797" s="125"/>
      <c r="VPP797" s="149"/>
      <c r="VPQ797" s="125"/>
      <c r="VPR797" s="149"/>
      <c r="VPS797" s="125"/>
      <c r="VPT797" s="149"/>
      <c r="VPU797" s="125"/>
      <c r="VPV797" s="149"/>
      <c r="VPW797" s="125"/>
      <c r="VPX797" s="149"/>
      <c r="VPY797" s="125"/>
      <c r="VPZ797" s="149"/>
      <c r="VQA797" s="125"/>
      <c r="VQB797" s="149"/>
      <c r="VQC797" s="125"/>
      <c r="VQD797" s="149"/>
      <c r="VQE797" s="125"/>
      <c r="VQF797" s="149"/>
      <c r="VQG797" s="125"/>
      <c r="VQH797" s="149"/>
      <c r="VQI797" s="125"/>
      <c r="VQJ797" s="149"/>
      <c r="VQK797" s="125"/>
      <c r="VQL797" s="149"/>
      <c r="VQM797" s="125"/>
      <c r="VQN797" s="149"/>
      <c r="VQO797" s="125"/>
      <c r="VQP797" s="149"/>
      <c r="VQQ797" s="125"/>
      <c r="VQR797" s="149"/>
      <c r="VQS797" s="125"/>
      <c r="VQT797" s="149"/>
      <c r="VQU797" s="125"/>
      <c r="VQV797" s="149"/>
      <c r="VQW797" s="125"/>
      <c r="VQX797" s="149"/>
      <c r="VQY797" s="125"/>
      <c r="VQZ797" s="149"/>
      <c r="VRA797" s="125"/>
      <c r="VRB797" s="149"/>
      <c r="VRC797" s="125"/>
      <c r="VRD797" s="149"/>
      <c r="VRE797" s="125"/>
      <c r="VRF797" s="149"/>
      <c r="VRG797" s="125"/>
      <c r="VRH797" s="149"/>
      <c r="VRI797" s="125"/>
      <c r="VRJ797" s="149"/>
      <c r="VRK797" s="125"/>
      <c r="VRL797" s="149"/>
      <c r="VRM797" s="125"/>
      <c r="VRN797" s="149"/>
      <c r="VRO797" s="125"/>
      <c r="VRP797" s="149"/>
      <c r="VRQ797" s="125"/>
      <c r="VRR797" s="149"/>
      <c r="VRS797" s="125"/>
      <c r="VRT797" s="149"/>
      <c r="VRU797" s="125"/>
      <c r="VRV797" s="149"/>
      <c r="VRW797" s="125"/>
      <c r="VRX797" s="149"/>
      <c r="VRY797" s="125"/>
      <c r="VRZ797" s="149"/>
      <c r="VSA797" s="125"/>
      <c r="VSB797" s="149"/>
      <c r="VSC797" s="125"/>
      <c r="VSD797" s="149"/>
      <c r="VSE797" s="125"/>
      <c r="VSF797" s="149"/>
      <c r="VSG797" s="125"/>
      <c r="VSH797" s="149"/>
      <c r="VSI797" s="125"/>
      <c r="VSJ797" s="149"/>
      <c r="VSK797" s="125"/>
      <c r="VSL797" s="149"/>
      <c r="VSM797" s="125"/>
      <c r="VSN797" s="149"/>
      <c r="VSO797" s="125"/>
      <c r="VSP797" s="149"/>
      <c r="VSQ797" s="125"/>
      <c r="VSR797" s="149"/>
      <c r="VSS797" s="125"/>
      <c r="VST797" s="149"/>
      <c r="VSU797" s="125"/>
      <c r="VSV797" s="149"/>
      <c r="VSW797" s="125"/>
      <c r="VSX797" s="149"/>
      <c r="VSY797" s="125"/>
      <c r="VSZ797" s="149"/>
      <c r="VTA797" s="125"/>
      <c r="VTB797" s="149"/>
      <c r="VTC797" s="125"/>
      <c r="VTD797" s="149"/>
      <c r="VTE797" s="125"/>
      <c r="VTF797" s="149"/>
      <c r="VTG797" s="125"/>
      <c r="VTH797" s="149"/>
      <c r="VTI797" s="125"/>
      <c r="VTJ797" s="149"/>
      <c r="VTK797" s="125"/>
      <c r="VTL797" s="149"/>
      <c r="VTM797" s="125"/>
      <c r="VTN797" s="149"/>
      <c r="VTO797" s="125"/>
      <c r="VTP797" s="149"/>
      <c r="VTQ797" s="125"/>
      <c r="VTR797" s="149"/>
      <c r="VTS797" s="125"/>
      <c r="VTT797" s="149"/>
      <c r="VTU797" s="125"/>
      <c r="VTV797" s="149"/>
      <c r="VTW797" s="125"/>
      <c r="VTX797" s="149"/>
      <c r="VTY797" s="125"/>
      <c r="VTZ797" s="149"/>
      <c r="VUA797" s="125"/>
      <c r="VUB797" s="149"/>
      <c r="VUC797" s="125"/>
      <c r="VUD797" s="149"/>
      <c r="VUE797" s="125"/>
      <c r="VUF797" s="149"/>
      <c r="VUG797" s="125"/>
      <c r="VUH797" s="149"/>
      <c r="VUI797" s="125"/>
      <c r="VUJ797" s="149"/>
      <c r="VUK797" s="125"/>
      <c r="VUL797" s="149"/>
      <c r="VUM797" s="125"/>
      <c r="VUN797" s="149"/>
      <c r="VUO797" s="125"/>
      <c r="VUP797" s="149"/>
      <c r="VUQ797" s="125"/>
      <c r="VUR797" s="149"/>
      <c r="VUS797" s="125"/>
      <c r="VUT797" s="149"/>
      <c r="VUU797" s="125"/>
      <c r="VUV797" s="149"/>
      <c r="VUW797" s="125"/>
      <c r="VUX797" s="149"/>
      <c r="VUY797" s="125"/>
      <c r="VUZ797" s="149"/>
      <c r="VVA797" s="125"/>
      <c r="VVB797" s="149"/>
      <c r="VVC797" s="125"/>
      <c r="VVD797" s="149"/>
      <c r="VVE797" s="125"/>
      <c r="VVF797" s="149"/>
      <c r="VVG797" s="125"/>
      <c r="VVH797" s="149"/>
      <c r="VVI797" s="125"/>
      <c r="VVJ797" s="149"/>
      <c r="VVK797" s="125"/>
      <c r="VVL797" s="149"/>
      <c r="VVM797" s="125"/>
      <c r="VVN797" s="149"/>
      <c r="VVO797" s="125"/>
      <c r="VVP797" s="149"/>
      <c r="VVQ797" s="125"/>
      <c r="VVR797" s="149"/>
      <c r="VVS797" s="125"/>
      <c r="VVT797" s="149"/>
      <c r="VVU797" s="125"/>
      <c r="VVV797" s="149"/>
      <c r="VVW797" s="125"/>
      <c r="VVX797" s="149"/>
      <c r="VVY797" s="125"/>
      <c r="VVZ797" s="149"/>
      <c r="VWA797" s="125"/>
      <c r="VWB797" s="149"/>
      <c r="VWC797" s="125"/>
      <c r="VWD797" s="149"/>
      <c r="VWE797" s="125"/>
      <c r="VWF797" s="149"/>
      <c r="VWG797" s="125"/>
      <c r="VWH797" s="149"/>
      <c r="VWI797" s="125"/>
      <c r="VWJ797" s="149"/>
      <c r="VWK797" s="125"/>
      <c r="VWL797" s="149"/>
      <c r="VWM797" s="125"/>
      <c r="VWN797" s="149"/>
      <c r="VWO797" s="125"/>
      <c r="VWP797" s="149"/>
      <c r="VWQ797" s="125"/>
      <c r="VWR797" s="149"/>
      <c r="VWS797" s="125"/>
      <c r="VWT797" s="149"/>
      <c r="VWU797" s="125"/>
      <c r="VWV797" s="149"/>
      <c r="VWW797" s="125"/>
      <c r="VWX797" s="149"/>
      <c r="VWY797" s="125"/>
      <c r="VWZ797" s="149"/>
      <c r="VXA797" s="125"/>
      <c r="VXB797" s="149"/>
      <c r="VXC797" s="125"/>
      <c r="VXD797" s="149"/>
      <c r="VXE797" s="125"/>
      <c r="VXF797" s="149"/>
      <c r="VXG797" s="125"/>
      <c r="VXH797" s="149"/>
      <c r="VXI797" s="125"/>
      <c r="VXJ797" s="149"/>
      <c r="VXK797" s="125"/>
      <c r="VXL797" s="149"/>
      <c r="VXM797" s="125"/>
      <c r="VXN797" s="149"/>
      <c r="VXO797" s="125"/>
      <c r="VXP797" s="149"/>
      <c r="VXQ797" s="125"/>
      <c r="VXR797" s="149"/>
      <c r="VXS797" s="125"/>
      <c r="VXT797" s="149"/>
      <c r="VXU797" s="125"/>
      <c r="VXV797" s="149"/>
      <c r="VXW797" s="125"/>
      <c r="VXX797" s="149"/>
      <c r="VXY797" s="125"/>
      <c r="VXZ797" s="149"/>
      <c r="VYA797" s="125"/>
      <c r="VYB797" s="149"/>
      <c r="VYC797" s="125"/>
      <c r="VYD797" s="149"/>
      <c r="VYE797" s="125"/>
      <c r="VYF797" s="149"/>
      <c r="VYG797" s="125"/>
      <c r="VYH797" s="149"/>
      <c r="VYI797" s="125"/>
      <c r="VYJ797" s="149"/>
      <c r="VYK797" s="125"/>
      <c r="VYL797" s="149"/>
      <c r="VYM797" s="125"/>
      <c r="VYN797" s="149"/>
      <c r="VYO797" s="125"/>
      <c r="VYP797" s="149"/>
      <c r="VYQ797" s="125"/>
      <c r="VYR797" s="149"/>
      <c r="VYS797" s="125"/>
      <c r="VYT797" s="149"/>
      <c r="VYU797" s="125"/>
      <c r="VYV797" s="149"/>
      <c r="VYW797" s="125"/>
      <c r="VYX797" s="149"/>
      <c r="VYY797" s="125"/>
      <c r="VYZ797" s="149"/>
      <c r="VZA797" s="125"/>
      <c r="VZB797" s="149"/>
      <c r="VZC797" s="125"/>
      <c r="VZD797" s="149"/>
      <c r="VZE797" s="125"/>
      <c r="VZF797" s="149"/>
      <c r="VZG797" s="125"/>
      <c r="VZH797" s="149"/>
      <c r="VZI797" s="125"/>
      <c r="VZJ797" s="149"/>
      <c r="VZK797" s="125"/>
      <c r="VZL797" s="149"/>
      <c r="VZM797" s="125"/>
      <c r="VZN797" s="149"/>
      <c r="VZO797" s="125"/>
      <c r="VZP797" s="149"/>
      <c r="VZQ797" s="125"/>
      <c r="VZR797" s="149"/>
      <c r="VZS797" s="125"/>
      <c r="VZT797" s="149"/>
      <c r="VZU797" s="125"/>
      <c r="VZV797" s="149"/>
      <c r="VZW797" s="125"/>
      <c r="VZX797" s="149"/>
      <c r="VZY797" s="125"/>
      <c r="VZZ797" s="149"/>
      <c r="WAA797" s="125"/>
      <c r="WAB797" s="149"/>
      <c r="WAC797" s="125"/>
      <c r="WAD797" s="149"/>
      <c r="WAE797" s="125"/>
      <c r="WAF797" s="149"/>
      <c r="WAG797" s="125"/>
      <c r="WAH797" s="149"/>
      <c r="WAI797" s="125"/>
      <c r="WAJ797" s="149"/>
      <c r="WAK797" s="125"/>
      <c r="WAL797" s="149"/>
      <c r="WAM797" s="125"/>
      <c r="WAN797" s="149"/>
      <c r="WAO797" s="125"/>
      <c r="WAP797" s="149"/>
      <c r="WAQ797" s="125"/>
      <c r="WAR797" s="149"/>
      <c r="WAS797" s="125"/>
      <c r="WAT797" s="149"/>
      <c r="WAU797" s="125"/>
      <c r="WAV797" s="149"/>
      <c r="WAW797" s="125"/>
      <c r="WAX797" s="149"/>
      <c r="WAY797" s="125"/>
      <c r="WAZ797" s="149"/>
      <c r="WBA797" s="125"/>
      <c r="WBB797" s="149"/>
      <c r="WBC797" s="125"/>
      <c r="WBD797" s="149"/>
      <c r="WBE797" s="125"/>
      <c r="WBF797" s="149"/>
      <c r="WBG797" s="125"/>
      <c r="WBH797" s="149"/>
      <c r="WBI797" s="125"/>
      <c r="WBJ797" s="149"/>
      <c r="WBK797" s="125"/>
      <c r="WBL797" s="149"/>
      <c r="WBM797" s="125"/>
      <c r="WBN797" s="149"/>
      <c r="WBO797" s="125"/>
      <c r="WBP797" s="149"/>
      <c r="WBQ797" s="125"/>
      <c r="WBR797" s="149"/>
      <c r="WBS797" s="125"/>
      <c r="WBT797" s="149"/>
      <c r="WBU797" s="125"/>
      <c r="WBV797" s="149"/>
      <c r="WBW797" s="125"/>
      <c r="WBX797" s="149"/>
      <c r="WBY797" s="125"/>
      <c r="WBZ797" s="149"/>
      <c r="WCA797" s="125"/>
      <c r="WCB797" s="149"/>
      <c r="WCC797" s="125"/>
      <c r="WCD797" s="149"/>
      <c r="WCE797" s="125"/>
      <c r="WCF797" s="149"/>
      <c r="WCG797" s="125"/>
      <c r="WCH797" s="149"/>
      <c r="WCI797" s="125"/>
      <c r="WCJ797" s="149"/>
      <c r="WCK797" s="125"/>
      <c r="WCL797" s="149"/>
      <c r="WCM797" s="125"/>
      <c r="WCN797" s="149"/>
      <c r="WCO797" s="125"/>
      <c r="WCP797" s="149"/>
      <c r="WCQ797" s="125"/>
      <c r="WCR797" s="149"/>
      <c r="WCS797" s="125"/>
      <c r="WCT797" s="149"/>
      <c r="WCU797" s="125"/>
      <c r="WCV797" s="149"/>
      <c r="WCW797" s="125"/>
      <c r="WCX797" s="149"/>
      <c r="WCY797" s="125"/>
      <c r="WCZ797" s="149"/>
      <c r="WDA797" s="125"/>
      <c r="WDB797" s="149"/>
      <c r="WDC797" s="125"/>
      <c r="WDD797" s="149"/>
      <c r="WDE797" s="125"/>
      <c r="WDF797" s="149"/>
      <c r="WDG797" s="125"/>
      <c r="WDH797" s="149"/>
      <c r="WDI797" s="125"/>
      <c r="WDJ797" s="149"/>
      <c r="WDK797" s="125"/>
      <c r="WDL797" s="149"/>
      <c r="WDM797" s="125"/>
      <c r="WDN797" s="149"/>
      <c r="WDO797" s="125"/>
      <c r="WDP797" s="149"/>
      <c r="WDQ797" s="125"/>
      <c r="WDR797" s="149"/>
      <c r="WDS797" s="125"/>
      <c r="WDT797" s="149"/>
      <c r="WDU797" s="125"/>
      <c r="WDV797" s="149"/>
      <c r="WDW797" s="125"/>
      <c r="WDX797" s="149"/>
      <c r="WDY797" s="125"/>
      <c r="WDZ797" s="149"/>
      <c r="WEA797" s="125"/>
      <c r="WEB797" s="149"/>
      <c r="WEC797" s="125"/>
      <c r="WED797" s="149"/>
      <c r="WEE797" s="125"/>
      <c r="WEF797" s="149"/>
      <c r="WEG797" s="125"/>
      <c r="WEH797" s="149"/>
      <c r="WEI797" s="125"/>
      <c r="WEJ797" s="149"/>
      <c r="WEK797" s="125"/>
      <c r="WEL797" s="149"/>
      <c r="WEM797" s="125"/>
      <c r="WEN797" s="149"/>
      <c r="WEO797" s="125"/>
      <c r="WEP797" s="149"/>
      <c r="WEQ797" s="125"/>
      <c r="WER797" s="149"/>
      <c r="WES797" s="125"/>
      <c r="WET797" s="149"/>
      <c r="WEU797" s="125"/>
      <c r="WEV797" s="149"/>
      <c r="WEW797" s="125"/>
      <c r="WEX797" s="149"/>
      <c r="WEY797" s="125"/>
      <c r="WEZ797" s="149"/>
      <c r="WFA797" s="125"/>
      <c r="WFB797" s="149"/>
      <c r="WFC797" s="125"/>
      <c r="WFD797" s="149"/>
      <c r="WFE797" s="125"/>
      <c r="WFF797" s="149"/>
      <c r="WFG797" s="125"/>
      <c r="WFH797" s="149"/>
      <c r="WFI797" s="125"/>
      <c r="WFJ797" s="149"/>
      <c r="WFK797" s="125"/>
      <c r="WFL797" s="149"/>
      <c r="WFM797" s="125"/>
      <c r="WFN797" s="149"/>
      <c r="WFO797" s="125"/>
      <c r="WFP797" s="149"/>
      <c r="WFQ797" s="125"/>
      <c r="WFR797" s="149"/>
      <c r="WFS797" s="125"/>
      <c r="WFT797" s="149"/>
      <c r="WFU797" s="125"/>
      <c r="WFV797" s="149"/>
      <c r="WFW797" s="125"/>
      <c r="WFX797" s="149"/>
      <c r="WFY797" s="125"/>
      <c r="WFZ797" s="149"/>
      <c r="WGA797" s="125"/>
      <c r="WGB797" s="149"/>
      <c r="WGC797" s="125"/>
      <c r="WGD797" s="149"/>
      <c r="WGE797" s="125"/>
      <c r="WGF797" s="149"/>
      <c r="WGG797" s="125"/>
      <c r="WGH797" s="149"/>
      <c r="WGI797" s="125"/>
      <c r="WGJ797" s="149"/>
      <c r="WGK797" s="125"/>
      <c r="WGL797" s="149"/>
      <c r="WGM797" s="125"/>
      <c r="WGN797" s="149"/>
      <c r="WGO797" s="125"/>
      <c r="WGP797" s="149"/>
      <c r="WGQ797" s="125"/>
      <c r="WGR797" s="149"/>
      <c r="WGS797" s="125"/>
      <c r="WGT797" s="149"/>
      <c r="WGU797" s="125"/>
      <c r="WGV797" s="149"/>
      <c r="WGW797" s="125"/>
      <c r="WGX797" s="149"/>
      <c r="WGY797" s="125"/>
      <c r="WGZ797" s="149"/>
      <c r="WHA797" s="125"/>
      <c r="WHB797" s="149"/>
      <c r="WHC797" s="125"/>
      <c r="WHD797" s="149"/>
      <c r="WHE797" s="125"/>
      <c r="WHF797" s="149"/>
      <c r="WHG797" s="125"/>
      <c r="WHH797" s="149"/>
      <c r="WHI797" s="125"/>
      <c r="WHJ797" s="149"/>
      <c r="WHK797" s="125"/>
      <c r="WHL797" s="149"/>
      <c r="WHM797" s="125"/>
      <c r="WHN797" s="149"/>
      <c r="WHO797" s="125"/>
      <c r="WHP797" s="149"/>
      <c r="WHQ797" s="125"/>
      <c r="WHR797" s="149"/>
      <c r="WHS797" s="125"/>
      <c r="WHT797" s="149"/>
      <c r="WHU797" s="125"/>
      <c r="WHV797" s="149"/>
      <c r="WHW797" s="125"/>
      <c r="WHX797" s="149"/>
      <c r="WHY797" s="125"/>
      <c r="WHZ797" s="149"/>
      <c r="WIA797" s="125"/>
      <c r="WIB797" s="149"/>
      <c r="WIC797" s="125"/>
      <c r="WID797" s="149"/>
      <c r="WIE797" s="125"/>
      <c r="WIF797" s="149"/>
      <c r="WIG797" s="125"/>
      <c r="WIH797" s="149"/>
      <c r="WII797" s="125"/>
      <c r="WIJ797" s="149"/>
      <c r="WIK797" s="125"/>
      <c r="WIL797" s="149"/>
      <c r="WIM797" s="125"/>
      <c r="WIN797" s="149"/>
      <c r="WIO797" s="125"/>
      <c r="WIP797" s="149"/>
      <c r="WIQ797" s="125"/>
      <c r="WIR797" s="149"/>
      <c r="WIS797" s="125"/>
      <c r="WIT797" s="149"/>
      <c r="WIU797" s="125"/>
      <c r="WIV797" s="149"/>
      <c r="WIW797" s="125"/>
      <c r="WIX797" s="149"/>
      <c r="WIY797" s="125"/>
      <c r="WIZ797" s="149"/>
      <c r="WJA797" s="125"/>
      <c r="WJB797" s="149"/>
      <c r="WJC797" s="125"/>
      <c r="WJD797" s="149"/>
      <c r="WJE797" s="125"/>
      <c r="WJF797" s="149"/>
      <c r="WJG797" s="125"/>
      <c r="WJH797" s="149"/>
      <c r="WJI797" s="125"/>
      <c r="WJJ797" s="149"/>
      <c r="WJK797" s="125"/>
      <c r="WJL797" s="149"/>
      <c r="WJM797" s="125"/>
      <c r="WJN797" s="149"/>
      <c r="WJO797" s="125"/>
      <c r="WJP797" s="149"/>
      <c r="WJQ797" s="125"/>
      <c r="WJR797" s="149"/>
      <c r="WJS797" s="125"/>
      <c r="WJT797" s="149"/>
      <c r="WJU797" s="125"/>
      <c r="WJV797" s="149"/>
      <c r="WJW797" s="125"/>
      <c r="WJX797" s="149"/>
      <c r="WJY797" s="125"/>
      <c r="WJZ797" s="149"/>
      <c r="WKA797" s="125"/>
      <c r="WKB797" s="149"/>
      <c r="WKC797" s="125"/>
      <c r="WKD797" s="149"/>
      <c r="WKE797" s="125"/>
      <c r="WKF797" s="149"/>
      <c r="WKG797" s="125"/>
      <c r="WKH797" s="149"/>
      <c r="WKI797" s="125"/>
      <c r="WKJ797" s="149"/>
      <c r="WKK797" s="125"/>
      <c r="WKL797" s="149"/>
      <c r="WKM797" s="125"/>
      <c r="WKN797" s="149"/>
      <c r="WKO797" s="125"/>
      <c r="WKP797" s="149"/>
      <c r="WKQ797" s="125"/>
      <c r="WKR797" s="149"/>
      <c r="WKS797" s="125"/>
      <c r="WKT797" s="149"/>
      <c r="WKU797" s="125"/>
      <c r="WKV797" s="149"/>
      <c r="WKW797" s="125"/>
      <c r="WKX797" s="149"/>
      <c r="WKY797" s="125"/>
      <c r="WKZ797" s="149"/>
      <c r="WLA797" s="125"/>
      <c r="WLB797" s="149"/>
      <c r="WLC797" s="125"/>
      <c r="WLD797" s="149"/>
      <c r="WLE797" s="125"/>
      <c r="WLF797" s="149"/>
      <c r="WLG797" s="125"/>
      <c r="WLH797" s="149"/>
      <c r="WLI797" s="125"/>
      <c r="WLJ797" s="149"/>
      <c r="WLK797" s="125"/>
      <c r="WLL797" s="149"/>
      <c r="WLM797" s="125"/>
      <c r="WLN797" s="149"/>
      <c r="WLO797" s="125"/>
      <c r="WLP797" s="149"/>
      <c r="WLQ797" s="125"/>
      <c r="WLR797" s="149"/>
      <c r="WLS797" s="125"/>
      <c r="WLT797" s="149"/>
      <c r="WLU797" s="125"/>
      <c r="WLV797" s="149"/>
      <c r="WLW797" s="125"/>
      <c r="WLX797" s="149"/>
      <c r="WLY797" s="125"/>
      <c r="WLZ797" s="149"/>
      <c r="WMA797" s="125"/>
      <c r="WMB797" s="149"/>
      <c r="WMC797" s="125"/>
      <c r="WMD797" s="149"/>
      <c r="WME797" s="125"/>
      <c r="WMF797" s="149"/>
      <c r="WMG797" s="125"/>
      <c r="WMH797" s="149"/>
      <c r="WMI797" s="125"/>
      <c r="WMJ797" s="149"/>
      <c r="WMK797" s="125"/>
      <c r="WML797" s="149"/>
      <c r="WMM797" s="125"/>
      <c r="WMN797" s="149"/>
      <c r="WMO797" s="125"/>
      <c r="WMP797" s="149"/>
      <c r="WMQ797" s="125"/>
      <c r="WMR797" s="149"/>
      <c r="WMS797" s="125"/>
      <c r="WMT797" s="149"/>
      <c r="WMU797" s="125"/>
      <c r="WMV797" s="149"/>
      <c r="WMW797" s="125"/>
      <c r="WMX797" s="149"/>
      <c r="WMY797" s="125"/>
      <c r="WMZ797" s="149"/>
      <c r="WNA797" s="125"/>
      <c r="WNB797" s="149"/>
      <c r="WNC797" s="125"/>
      <c r="WND797" s="149"/>
      <c r="WNE797" s="125"/>
      <c r="WNF797" s="149"/>
      <c r="WNG797" s="125"/>
      <c r="WNH797" s="149"/>
      <c r="WNI797" s="125"/>
      <c r="WNJ797" s="149"/>
      <c r="WNK797" s="125"/>
      <c r="WNL797" s="149"/>
      <c r="WNM797" s="125"/>
      <c r="WNN797" s="149"/>
      <c r="WNO797" s="125"/>
      <c r="WNP797" s="149"/>
      <c r="WNQ797" s="125"/>
      <c r="WNR797" s="149"/>
      <c r="WNS797" s="125"/>
      <c r="WNT797" s="149"/>
      <c r="WNU797" s="125"/>
      <c r="WNV797" s="149"/>
      <c r="WNW797" s="125"/>
      <c r="WNX797" s="149"/>
      <c r="WNY797" s="125"/>
      <c r="WNZ797" s="149"/>
      <c r="WOA797" s="125"/>
      <c r="WOB797" s="149"/>
      <c r="WOC797" s="125"/>
      <c r="WOD797" s="149"/>
      <c r="WOE797" s="125"/>
      <c r="WOF797" s="149"/>
      <c r="WOG797" s="125"/>
      <c r="WOH797" s="149"/>
      <c r="WOI797" s="125"/>
      <c r="WOJ797" s="149"/>
      <c r="WOK797" s="125"/>
      <c r="WOL797" s="149"/>
      <c r="WOM797" s="125"/>
      <c r="WON797" s="149"/>
      <c r="WOO797" s="125"/>
      <c r="WOP797" s="149"/>
      <c r="WOQ797" s="125"/>
      <c r="WOR797" s="149"/>
      <c r="WOS797" s="125"/>
      <c r="WOT797" s="149"/>
      <c r="WOU797" s="125"/>
      <c r="WOV797" s="149"/>
      <c r="WOW797" s="125"/>
      <c r="WOX797" s="149"/>
      <c r="WOY797" s="125"/>
      <c r="WOZ797" s="149"/>
      <c r="WPA797" s="125"/>
      <c r="WPB797" s="149"/>
      <c r="WPC797" s="125"/>
      <c r="WPD797" s="149"/>
      <c r="WPE797" s="125"/>
      <c r="WPF797" s="149"/>
      <c r="WPG797" s="125"/>
      <c r="WPH797" s="149"/>
      <c r="WPI797" s="125"/>
      <c r="WPJ797" s="149"/>
      <c r="WPK797" s="125"/>
      <c r="WPL797" s="149"/>
      <c r="WPM797" s="125"/>
      <c r="WPN797" s="149"/>
      <c r="WPO797" s="125"/>
      <c r="WPP797" s="149"/>
      <c r="WPQ797" s="125"/>
      <c r="WPR797" s="149"/>
      <c r="WPS797" s="125"/>
      <c r="WPT797" s="149"/>
      <c r="WPU797" s="125"/>
      <c r="WPV797" s="149"/>
      <c r="WPW797" s="125"/>
      <c r="WPX797" s="149"/>
      <c r="WPY797" s="125"/>
      <c r="WPZ797" s="149"/>
      <c r="WQA797" s="125"/>
      <c r="WQB797" s="149"/>
      <c r="WQC797" s="125"/>
      <c r="WQD797" s="149"/>
      <c r="WQE797" s="125"/>
      <c r="WQF797" s="149"/>
      <c r="WQG797" s="125"/>
      <c r="WQH797" s="149"/>
      <c r="WQI797" s="125"/>
      <c r="WQJ797" s="149"/>
      <c r="WQK797" s="125"/>
      <c r="WQL797" s="149"/>
      <c r="WQM797" s="125"/>
      <c r="WQN797" s="149"/>
      <c r="WQO797" s="125"/>
      <c r="WQP797" s="149"/>
      <c r="WQQ797" s="125"/>
      <c r="WQR797" s="149"/>
      <c r="WQS797" s="125"/>
      <c r="WQT797" s="149"/>
      <c r="WQU797" s="125"/>
      <c r="WQV797" s="149"/>
      <c r="WQW797" s="125"/>
      <c r="WQX797" s="149"/>
      <c r="WQY797" s="125"/>
      <c r="WQZ797" s="149"/>
      <c r="WRA797" s="125"/>
      <c r="WRB797" s="149"/>
      <c r="WRC797" s="125"/>
      <c r="WRD797" s="149"/>
      <c r="WRE797" s="125"/>
      <c r="WRF797" s="149"/>
      <c r="WRG797" s="125"/>
      <c r="WRH797" s="149"/>
      <c r="WRI797" s="125"/>
      <c r="WRJ797" s="149"/>
      <c r="WRK797" s="125"/>
      <c r="WRL797" s="149"/>
      <c r="WRM797" s="125"/>
      <c r="WRN797" s="149"/>
      <c r="WRO797" s="125"/>
      <c r="WRP797" s="149"/>
      <c r="WRQ797" s="125"/>
      <c r="WRR797" s="149"/>
      <c r="WRS797" s="125"/>
      <c r="WRT797" s="149"/>
      <c r="WRU797" s="125"/>
      <c r="WRV797" s="149"/>
      <c r="WRW797" s="125"/>
      <c r="WRX797" s="149"/>
      <c r="WRY797" s="125"/>
      <c r="WRZ797" s="149"/>
      <c r="WSA797" s="125"/>
      <c r="WSB797" s="149"/>
      <c r="WSC797" s="125"/>
      <c r="WSD797" s="149"/>
      <c r="WSE797" s="125"/>
      <c r="WSF797" s="149"/>
      <c r="WSG797" s="125"/>
      <c r="WSH797" s="149"/>
      <c r="WSI797" s="125"/>
      <c r="WSJ797" s="149"/>
      <c r="WSK797" s="125"/>
      <c r="WSL797" s="149"/>
      <c r="WSM797" s="125"/>
      <c r="WSN797" s="149"/>
      <c r="WSO797" s="125"/>
      <c r="WSP797" s="149"/>
      <c r="WSQ797" s="125"/>
      <c r="WSR797" s="149"/>
      <c r="WSS797" s="125"/>
      <c r="WST797" s="149"/>
      <c r="WSU797" s="125"/>
      <c r="WSV797" s="149"/>
      <c r="WSW797" s="125"/>
      <c r="WSX797" s="149"/>
      <c r="WSY797" s="125"/>
      <c r="WSZ797" s="149"/>
      <c r="WTA797" s="125"/>
      <c r="WTB797" s="149"/>
      <c r="WTC797" s="125"/>
      <c r="WTD797" s="149"/>
      <c r="WTE797" s="125"/>
      <c r="WTF797" s="149"/>
      <c r="WTG797" s="125"/>
      <c r="WTH797" s="149"/>
      <c r="WTI797" s="125"/>
      <c r="WTJ797" s="149"/>
      <c r="WTK797" s="125"/>
      <c r="WTL797" s="149"/>
      <c r="WTM797" s="125"/>
      <c r="WTN797" s="149"/>
      <c r="WTO797" s="125"/>
      <c r="WTP797" s="149"/>
      <c r="WTQ797" s="125"/>
      <c r="WTR797" s="149"/>
      <c r="WTS797" s="125"/>
      <c r="WTT797" s="149"/>
      <c r="WTU797" s="125"/>
      <c r="WTV797" s="149"/>
      <c r="WTW797" s="125"/>
      <c r="WTX797" s="149"/>
      <c r="WTY797" s="125"/>
      <c r="WTZ797" s="149"/>
      <c r="WUA797" s="125"/>
      <c r="WUB797" s="149"/>
      <c r="WUC797" s="125"/>
      <c r="WUD797" s="149"/>
      <c r="WUE797" s="125"/>
      <c r="WUF797" s="149"/>
      <c r="WUG797" s="125"/>
      <c r="WUH797" s="149"/>
      <c r="WUI797" s="125"/>
      <c r="WUJ797" s="149"/>
      <c r="WUK797" s="125"/>
      <c r="WUL797" s="149"/>
      <c r="WUM797" s="125"/>
      <c r="WUN797" s="149"/>
      <c r="WUO797" s="125"/>
      <c r="WUP797" s="149"/>
      <c r="WUQ797" s="125"/>
      <c r="WUR797" s="149"/>
      <c r="WUS797" s="125"/>
      <c r="WUT797" s="149"/>
      <c r="WUU797" s="125"/>
      <c r="WUV797" s="149"/>
      <c r="WUW797" s="125"/>
      <c r="WUX797" s="149"/>
      <c r="WUY797" s="125"/>
      <c r="WUZ797" s="149"/>
      <c r="WVA797" s="125"/>
      <c r="WVB797" s="149"/>
      <c r="WVC797" s="125"/>
      <c r="WVD797" s="149"/>
      <c r="WVE797" s="125"/>
      <c r="WVF797" s="149"/>
      <c r="WVG797" s="125"/>
      <c r="WVH797" s="149"/>
      <c r="WVI797" s="125"/>
      <c r="WVJ797" s="149"/>
      <c r="WVK797" s="125"/>
      <c r="WVL797" s="149"/>
      <c r="WVM797" s="125"/>
      <c r="WVN797" s="149"/>
      <c r="WVO797" s="125"/>
      <c r="WVP797" s="149"/>
      <c r="WVQ797" s="125"/>
      <c r="WVR797" s="149"/>
      <c r="WVS797" s="125"/>
      <c r="WVT797" s="149"/>
      <c r="WVU797" s="125"/>
      <c r="WVV797" s="149"/>
      <c r="WVW797" s="125"/>
      <c r="WVX797" s="149"/>
      <c r="WVY797" s="125"/>
      <c r="WVZ797" s="149"/>
      <c r="WWA797" s="125"/>
      <c r="WWB797" s="149"/>
      <c r="WWC797" s="125"/>
      <c r="WWD797" s="149"/>
      <c r="WWE797" s="125"/>
      <c r="WWF797" s="149"/>
      <c r="WWG797" s="125"/>
      <c r="WWH797" s="149"/>
      <c r="WWI797" s="125"/>
      <c r="WWJ797" s="149"/>
      <c r="WWK797" s="125"/>
      <c r="WWL797" s="149"/>
      <c r="WWM797" s="125"/>
      <c r="WWN797" s="149"/>
      <c r="WWO797" s="125"/>
      <c r="WWP797" s="149"/>
      <c r="WWQ797" s="125"/>
      <c r="WWR797" s="149"/>
      <c r="WWS797" s="125"/>
      <c r="WWT797" s="149"/>
      <c r="WWU797" s="125"/>
      <c r="WWV797" s="149"/>
      <c r="WWW797" s="125"/>
      <c r="WWX797" s="149"/>
      <c r="WWY797" s="125"/>
      <c r="WWZ797" s="149"/>
      <c r="WXA797" s="125"/>
      <c r="WXB797" s="149"/>
      <c r="WXC797" s="125"/>
      <c r="WXD797" s="149"/>
      <c r="WXE797" s="125"/>
      <c r="WXF797" s="149"/>
      <c r="WXG797" s="125"/>
      <c r="WXH797" s="149"/>
      <c r="WXI797" s="125"/>
      <c r="WXJ797" s="149"/>
      <c r="WXK797" s="125"/>
      <c r="WXL797" s="149"/>
      <c r="WXM797" s="125"/>
      <c r="WXN797" s="149"/>
      <c r="WXO797" s="125"/>
      <c r="WXP797" s="149"/>
      <c r="WXQ797" s="125"/>
      <c r="WXR797" s="149"/>
      <c r="WXS797" s="125"/>
      <c r="WXT797" s="149"/>
      <c r="WXU797" s="125"/>
      <c r="WXV797" s="149"/>
      <c r="WXW797" s="125"/>
      <c r="WXX797" s="149"/>
      <c r="WXY797" s="125"/>
      <c r="WXZ797" s="149"/>
      <c r="WYA797" s="125"/>
      <c r="WYB797" s="149"/>
      <c r="WYC797" s="125"/>
      <c r="WYD797" s="149"/>
      <c r="WYE797" s="125"/>
      <c r="WYF797" s="149"/>
      <c r="WYG797" s="125"/>
      <c r="WYH797" s="149"/>
      <c r="WYI797" s="125"/>
      <c r="WYJ797" s="149"/>
      <c r="WYK797" s="125"/>
      <c r="WYL797" s="149"/>
      <c r="WYM797" s="125"/>
      <c r="WYN797" s="149"/>
      <c r="WYO797" s="125"/>
      <c r="WYP797" s="149"/>
      <c r="WYQ797" s="125"/>
      <c r="WYR797" s="149"/>
      <c r="WYS797" s="125"/>
      <c r="WYT797" s="149"/>
      <c r="WYU797" s="125"/>
      <c r="WYV797" s="149"/>
      <c r="WYW797" s="125"/>
      <c r="WYX797" s="149"/>
      <c r="WYY797" s="125"/>
      <c r="WYZ797" s="149"/>
      <c r="WZA797" s="125"/>
      <c r="WZB797" s="149"/>
      <c r="WZC797" s="125"/>
      <c r="WZD797" s="149"/>
      <c r="WZE797" s="125"/>
      <c r="WZF797" s="149"/>
      <c r="WZG797" s="125"/>
      <c r="WZH797" s="149"/>
      <c r="WZI797" s="125"/>
      <c r="WZJ797" s="149"/>
      <c r="WZK797" s="125"/>
      <c r="WZL797" s="149"/>
      <c r="WZM797" s="125"/>
      <c r="WZN797" s="149"/>
      <c r="WZO797" s="125"/>
      <c r="WZP797" s="149"/>
      <c r="WZQ797" s="125"/>
      <c r="WZR797" s="149"/>
      <c r="WZS797" s="125"/>
      <c r="WZT797" s="149"/>
      <c r="WZU797" s="125"/>
      <c r="WZV797" s="149"/>
      <c r="WZW797" s="125"/>
      <c r="WZX797" s="149"/>
      <c r="WZY797" s="125"/>
      <c r="WZZ797" s="149"/>
      <c r="XAA797" s="125"/>
      <c r="XAB797" s="149"/>
      <c r="XAC797" s="125"/>
      <c r="XAD797" s="149"/>
      <c r="XAE797" s="125"/>
      <c r="XAF797" s="149"/>
      <c r="XAG797" s="125"/>
      <c r="XAH797" s="149"/>
      <c r="XAI797" s="125"/>
      <c r="XAJ797" s="149"/>
      <c r="XAK797" s="125"/>
      <c r="XAL797" s="149"/>
      <c r="XAM797" s="125"/>
      <c r="XAN797" s="149"/>
      <c r="XAO797" s="125"/>
      <c r="XAP797" s="149"/>
      <c r="XAQ797" s="125"/>
      <c r="XAR797" s="149"/>
      <c r="XAS797" s="125"/>
      <c r="XAT797" s="149"/>
      <c r="XAU797" s="125"/>
      <c r="XAV797" s="149"/>
      <c r="XAW797" s="125"/>
      <c r="XAX797" s="149"/>
      <c r="XAY797" s="125"/>
      <c r="XAZ797" s="149"/>
      <c r="XBA797" s="125"/>
      <c r="XBB797" s="149"/>
      <c r="XBC797" s="125"/>
      <c r="XBD797" s="149"/>
      <c r="XBE797" s="125"/>
      <c r="XBF797" s="149"/>
      <c r="XBG797" s="125"/>
      <c r="XBH797" s="149"/>
      <c r="XBI797" s="125"/>
      <c r="XBJ797" s="149"/>
      <c r="XBK797" s="125"/>
      <c r="XBL797" s="149"/>
      <c r="XBM797" s="125"/>
      <c r="XBN797" s="149"/>
      <c r="XBO797" s="125"/>
      <c r="XBP797" s="149"/>
      <c r="XBQ797" s="125"/>
      <c r="XBR797" s="149"/>
      <c r="XBS797" s="125"/>
      <c r="XBT797" s="149"/>
      <c r="XBU797" s="125"/>
      <c r="XBV797" s="149"/>
      <c r="XBW797" s="125"/>
      <c r="XBX797" s="149"/>
      <c r="XBY797" s="125"/>
      <c r="XBZ797" s="149"/>
      <c r="XCA797" s="125"/>
      <c r="XCB797" s="149"/>
      <c r="XCC797" s="125"/>
      <c r="XCD797" s="149"/>
      <c r="XCE797" s="125"/>
      <c r="XCF797" s="149"/>
      <c r="XCG797" s="125"/>
      <c r="XCH797" s="149"/>
      <c r="XCI797" s="125"/>
      <c r="XCJ797" s="149"/>
      <c r="XCK797" s="125"/>
      <c r="XCL797" s="149"/>
      <c r="XCM797" s="125"/>
      <c r="XCN797" s="149"/>
      <c r="XCO797" s="125"/>
      <c r="XCP797" s="149"/>
      <c r="XCQ797" s="125"/>
      <c r="XCR797" s="149"/>
      <c r="XCS797" s="125"/>
      <c r="XCT797" s="149"/>
      <c r="XCU797" s="125"/>
      <c r="XCV797" s="149"/>
      <c r="XCW797" s="125"/>
      <c r="XCX797" s="149"/>
      <c r="XCY797" s="125"/>
      <c r="XCZ797" s="149"/>
      <c r="XDA797" s="125"/>
      <c r="XDB797" s="149"/>
      <c r="XDC797" s="125"/>
      <c r="XDD797" s="149"/>
      <c r="XDE797" s="125"/>
      <c r="XDF797" s="149"/>
      <c r="XDG797" s="125"/>
      <c r="XDH797" s="149"/>
      <c r="XDI797" s="125"/>
      <c r="XDJ797" s="149"/>
      <c r="XDK797" s="125"/>
      <c r="XDL797" s="149"/>
      <c r="XDM797" s="125"/>
      <c r="XDN797" s="149"/>
      <c r="XDO797" s="125"/>
      <c r="XDP797" s="149"/>
      <c r="XDQ797" s="125"/>
      <c r="XDR797" s="149"/>
      <c r="XDS797" s="125"/>
      <c r="XDT797" s="149"/>
      <c r="XDU797" s="125"/>
      <c r="XDV797" s="149"/>
      <c r="XDW797" s="125"/>
      <c r="XDX797" s="149"/>
      <c r="XDY797" s="125"/>
      <c r="XDZ797" s="149"/>
      <c r="XEA797" s="125"/>
      <c r="XEB797" s="149"/>
      <c r="XEC797" s="125"/>
      <c r="XED797" s="149"/>
      <c r="XEE797" s="125"/>
      <c r="XEF797" s="149"/>
      <c r="XEG797" s="125"/>
      <c r="XEH797" s="149"/>
      <c r="XEI797" s="125"/>
      <c r="XEJ797" s="149"/>
      <c r="XEK797" s="125"/>
      <c r="XEL797" s="149"/>
      <c r="XEM797" s="125"/>
      <c r="XEN797" s="149"/>
      <c r="XEO797" s="125"/>
      <c r="XEP797" s="149"/>
      <c r="XEQ797" s="125"/>
      <c r="XER797" s="149"/>
      <c r="XES797" s="125"/>
      <c r="XET797" s="149"/>
      <c r="XEU797" s="125"/>
      <c r="XEV797" s="149"/>
      <c r="XEW797" s="125"/>
      <c r="XEX797" s="149"/>
      <c r="XEY797" s="125"/>
      <c r="XEZ797" s="149"/>
      <c r="XFA797" s="125"/>
      <c r="XFB797" s="149"/>
    </row>
    <row r="798" spans="1:16382" s="149" customFormat="1" ht="20.25" customHeight="1" x14ac:dyDescent="0.25">
      <c r="A798" s="349"/>
      <c r="B798" s="56" t="s">
        <v>58</v>
      </c>
      <c r="C798" s="2"/>
      <c r="D798" s="56"/>
      <c r="E798" s="56"/>
      <c r="F798" s="56"/>
      <c r="G798" s="183" t="s">
        <v>778</v>
      </c>
      <c r="H798" s="183" t="s">
        <v>775</v>
      </c>
      <c r="I798" s="183" t="s">
        <v>668</v>
      </c>
      <c r="J798" s="179" t="s">
        <v>634</v>
      </c>
      <c r="K798" s="56"/>
      <c r="L798" s="104">
        <v>500</v>
      </c>
      <c r="M798" s="56"/>
      <c r="N798" s="56"/>
      <c r="O798" s="108"/>
      <c r="P798" s="56"/>
      <c r="Q798" s="56"/>
      <c r="R798" s="108">
        <v>250</v>
      </c>
      <c r="S798" s="90">
        <f t="shared" si="44"/>
        <v>250</v>
      </c>
      <c r="T798" s="2"/>
    </row>
    <row r="799" spans="1:16382" s="149" customFormat="1" ht="21" customHeight="1" x14ac:dyDescent="0.25">
      <c r="A799" s="349"/>
      <c r="B799" s="56" t="s">
        <v>58</v>
      </c>
      <c r="C799" s="2"/>
      <c r="D799" s="56"/>
      <c r="E799" s="56"/>
      <c r="F799" s="56"/>
      <c r="G799" s="183" t="s">
        <v>779</v>
      </c>
      <c r="H799" s="183" t="s">
        <v>428</v>
      </c>
      <c r="I799" s="183" t="s">
        <v>699</v>
      </c>
      <c r="J799" s="179" t="s">
        <v>1377</v>
      </c>
      <c r="K799" s="56"/>
      <c r="L799" s="104">
        <v>500</v>
      </c>
      <c r="M799" s="56"/>
      <c r="N799" s="56"/>
      <c r="O799" s="108"/>
      <c r="P799" s="56"/>
      <c r="Q799" s="56"/>
      <c r="R799" s="108">
        <v>250</v>
      </c>
      <c r="S799" s="90">
        <f t="shared" si="44"/>
        <v>250</v>
      </c>
      <c r="T799" s="2"/>
    </row>
    <row r="800" spans="1:16382" s="149" customFormat="1" ht="25.5" customHeight="1" x14ac:dyDescent="0.25">
      <c r="A800" s="349"/>
      <c r="B800" s="56" t="s">
        <v>58</v>
      </c>
      <c r="C800" s="2"/>
      <c r="D800" s="56"/>
      <c r="E800" s="56"/>
      <c r="F800" s="56"/>
      <c r="G800" s="183" t="s">
        <v>780</v>
      </c>
      <c r="H800" s="183" t="s">
        <v>340</v>
      </c>
      <c r="I800" s="183" t="s">
        <v>699</v>
      </c>
      <c r="J800" s="179" t="s">
        <v>1377</v>
      </c>
      <c r="K800" s="56"/>
      <c r="L800" s="104">
        <v>500</v>
      </c>
      <c r="M800" s="56"/>
      <c r="N800" s="56"/>
      <c r="O800" s="108"/>
      <c r="P800" s="56"/>
      <c r="Q800" s="56"/>
      <c r="R800" s="108">
        <v>250</v>
      </c>
      <c r="S800" s="90">
        <f t="shared" si="44"/>
        <v>250</v>
      </c>
      <c r="T800" s="2"/>
    </row>
    <row r="801" spans="1:20" s="149" customFormat="1" ht="16.5" customHeight="1" x14ac:dyDescent="0.25">
      <c r="A801" s="12"/>
      <c r="B801" s="12" t="s">
        <v>58</v>
      </c>
      <c r="C801" s="108"/>
      <c r="D801" s="12"/>
      <c r="E801" s="12"/>
      <c r="F801" s="12"/>
      <c r="G801" s="183" t="s">
        <v>1606</v>
      </c>
      <c r="H801" s="183" t="s">
        <v>1186</v>
      </c>
      <c r="I801" s="12" t="s">
        <v>1591</v>
      </c>
      <c r="J801" s="126" t="s">
        <v>1494</v>
      </c>
      <c r="L801" s="90">
        <v>1500</v>
      </c>
      <c r="M801" s="184"/>
      <c r="N801" s="184"/>
      <c r="O801" s="184"/>
      <c r="P801" s="184"/>
      <c r="Q801" s="184"/>
      <c r="R801" s="184">
        <v>200</v>
      </c>
      <c r="S801" s="184">
        <f t="shared" si="44"/>
        <v>1300</v>
      </c>
      <c r="T801" s="127"/>
    </row>
    <row r="802" spans="1:20" s="12" customFormat="1" ht="23.25" customHeight="1" x14ac:dyDescent="0.25">
      <c r="B802" s="12" t="s">
        <v>58</v>
      </c>
      <c r="C802" s="108"/>
      <c r="G802" s="183" t="s">
        <v>1922</v>
      </c>
      <c r="H802" s="183" t="s">
        <v>1607</v>
      </c>
      <c r="I802" s="183" t="s">
        <v>1923</v>
      </c>
      <c r="J802" s="126" t="s">
        <v>1515</v>
      </c>
      <c r="K802" s="149"/>
      <c r="L802" s="90">
        <v>1500</v>
      </c>
      <c r="M802" s="184"/>
      <c r="N802" s="184"/>
      <c r="O802" s="184"/>
      <c r="P802" s="184"/>
      <c r="Q802" s="184"/>
      <c r="R802" s="184">
        <v>200</v>
      </c>
      <c r="S802" s="184">
        <f t="shared" si="44"/>
        <v>1300</v>
      </c>
      <c r="T802" s="127"/>
    </row>
    <row r="803" spans="1:20" s="12" customFormat="1" ht="30.75" customHeight="1" x14ac:dyDescent="0.25">
      <c r="B803" s="12" t="s">
        <v>58</v>
      </c>
      <c r="C803" s="108"/>
      <c r="G803" s="183" t="s">
        <v>1924</v>
      </c>
      <c r="H803" s="183" t="s">
        <v>1607</v>
      </c>
      <c r="I803" s="183" t="s">
        <v>1925</v>
      </c>
      <c r="J803" s="126" t="s">
        <v>1515</v>
      </c>
      <c r="K803" s="183"/>
      <c r="L803" s="184">
        <v>1500</v>
      </c>
      <c r="M803" s="184"/>
      <c r="N803" s="184"/>
      <c r="O803" s="184"/>
      <c r="P803" s="184"/>
      <c r="Q803" s="184"/>
      <c r="R803" s="184">
        <v>200</v>
      </c>
      <c r="S803" s="184">
        <f t="shared" si="44"/>
        <v>1300</v>
      </c>
      <c r="T803" s="127"/>
    </row>
    <row r="804" spans="1:20" s="12" customFormat="1" ht="24.75" customHeight="1" x14ac:dyDescent="0.25">
      <c r="B804" s="12" t="s">
        <v>58</v>
      </c>
      <c r="C804" s="108"/>
      <c r="G804" s="183" t="s">
        <v>1608</v>
      </c>
      <c r="H804" s="183" t="s">
        <v>775</v>
      </c>
      <c r="I804" s="183" t="s">
        <v>1553</v>
      </c>
      <c r="J804" s="126" t="s">
        <v>1494</v>
      </c>
      <c r="K804" s="183"/>
      <c r="L804" s="184">
        <v>400</v>
      </c>
      <c r="M804" s="184"/>
      <c r="N804" s="184"/>
      <c r="O804" s="184"/>
      <c r="P804" s="184"/>
      <c r="Q804" s="184"/>
      <c r="R804" s="184">
        <v>200</v>
      </c>
      <c r="S804" s="184">
        <f t="shared" si="44"/>
        <v>200</v>
      </c>
      <c r="T804" s="127"/>
    </row>
    <row r="805" spans="1:20" s="12" customFormat="1" ht="24.75" customHeight="1" x14ac:dyDescent="0.25">
      <c r="A805" s="188" t="s">
        <v>40</v>
      </c>
      <c r="B805" s="149"/>
      <c r="C805" s="108"/>
      <c r="D805" s="149"/>
      <c r="E805" s="149"/>
      <c r="F805" s="149"/>
      <c r="G805" s="125" t="s">
        <v>1395</v>
      </c>
      <c r="H805" s="125" t="s">
        <v>231</v>
      </c>
      <c r="I805" s="125" t="s">
        <v>1396</v>
      </c>
      <c r="J805" s="150" t="s">
        <v>1380</v>
      </c>
      <c r="K805" s="149"/>
      <c r="L805" s="108">
        <v>2000</v>
      </c>
      <c r="M805" s="149"/>
      <c r="N805" s="149"/>
      <c r="O805" s="90">
        <v>800</v>
      </c>
      <c r="P805" s="149"/>
      <c r="Q805" s="149"/>
      <c r="R805" s="108">
        <v>550</v>
      </c>
      <c r="S805" s="108">
        <f>+L805-O805-R805</f>
        <v>650</v>
      </c>
      <c r="T805" s="90"/>
    </row>
    <row r="806" spans="1:20" s="12" customFormat="1" ht="24.75" customHeight="1" x14ac:dyDescent="0.25">
      <c r="A806" s="188" t="s">
        <v>40</v>
      </c>
      <c r="B806" s="149"/>
      <c r="C806" s="108"/>
      <c r="D806" s="149"/>
      <c r="E806" s="149"/>
      <c r="F806" s="149"/>
      <c r="G806" s="179" t="s">
        <v>975</v>
      </c>
      <c r="H806" s="125" t="s">
        <v>231</v>
      </c>
      <c r="I806" s="191" t="s">
        <v>651</v>
      </c>
      <c r="J806" s="179" t="s">
        <v>649</v>
      </c>
      <c r="K806" s="149"/>
      <c r="L806" s="108">
        <v>10500</v>
      </c>
      <c r="M806" s="149"/>
      <c r="N806" s="149"/>
      <c r="O806" s="108">
        <v>10072</v>
      </c>
      <c r="P806" s="149"/>
      <c r="Q806" s="149"/>
      <c r="R806" s="108">
        <f>+L806-O806</f>
        <v>428</v>
      </c>
      <c r="S806" s="108"/>
      <c r="T806" s="108"/>
    </row>
    <row r="807" spans="1:20" s="12" customFormat="1" ht="24.75" customHeight="1" x14ac:dyDescent="0.25">
      <c r="A807" s="188"/>
      <c r="B807" s="149"/>
      <c r="C807" s="108"/>
      <c r="D807" s="149"/>
      <c r="E807" s="149"/>
      <c r="F807" s="149"/>
      <c r="G807" s="183" t="s">
        <v>964</v>
      </c>
      <c r="H807" s="183" t="s">
        <v>782</v>
      </c>
      <c r="I807" s="183" t="s">
        <v>1057</v>
      </c>
      <c r="J807" s="149" t="s">
        <v>1377</v>
      </c>
      <c r="K807" s="149"/>
      <c r="L807" s="90">
        <v>2500</v>
      </c>
      <c r="M807" s="149"/>
      <c r="N807" s="149"/>
      <c r="O807" s="108">
        <v>400</v>
      </c>
      <c r="P807" s="149"/>
      <c r="Q807" s="149"/>
      <c r="R807" s="108">
        <v>250</v>
      </c>
      <c r="S807" s="108">
        <f>+L807-O807-R807</f>
        <v>1850</v>
      </c>
      <c r="T807" s="108"/>
    </row>
    <row r="808" spans="1:20" s="12" customFormat="1" ht="24.75" customHeight="1" x14ac:dyDescent="0.25">
      <c r="A808" s="188"/>
      <c r="B808" s="149"/>
      <c r="C808" s="108"/>
      <c r="D808" s="149"/>
      <c r="E808" s="149"/>
      <c r="F808" s="149"/>
      <c r="G808" s="183" t="s">
        <v>1669</v>
      </c>
      <c r="H808" s="183" t="s">
        <v>783</v>
      </c>
      <c r="I808" s="183" t="s">
        <v>1670</v>
      </c>
      <c r="J808" s="179" t="s">
        <v>1377</v>
      </c>
      <c r="K808" s="149"/>
      <c r="L808" s="90">
        <v>2500</v>
      </c>
      <c r="M808" s="149"/>
      <c r="N808" s="149"/>
      <c r="O808" s="108">
        <v>300</v>
      </c>
      <c r="P808" s="149"/>
      <c r="Q808" s="149"/>
      <c r="R808" s="108">
        <v>250</v>
      </c>
      <c r="S808" s="108">
        <f>+L808-O808-R808</f>
        <v>1950</v>
      </c>
      <c r="T808" s="108"/>
    </row>
    <row r="809" spans="1:20" s="12" customFormat="1" ht="24.75" customHeight="1" x14ac:dyDescent="0.25">
      <c r="C809" s="108"/>
      <c r="G809" s="183" t="s">
        <v>1609</v>
      </c>
      <c r="H809" s="183" t="s">
        <v>231</v>
      </c>
      <c r="I809" s="183" t="s">
        <v>1610</v>
      </c>
      <c r="J809" s="126" t="s">
        <v>1494</v>
      </c>
      <c r="K809" s="149"/>
      <c r="L809" s="90">
        <v>800</v>
      </c>
      <c r="M809" s="184"/>
      <c r="N809" s="184"/>
      <c r="O809" s="184"/>
      <c r="P809" s="184"/>
      <c r="Q809" s="184"/>
      <c r="R809" s="184">
        <v>400</v>
      </c>
      <c r="S809" s="184">
        <f>+L809-R809</f>
        <v>400</v>
      </c>
      <c r="T809" s="127"/>
    </row>
    <row r="810" spans="1:20" s="12" customFormat="1" ht="24.75" customHeight="1" x14ac:dyDescent="0.25">
      <c r="C810" s="319"/>
      <c r="F810" s="184" t="s">
        <v>1178</v>
      </c>
      <c r="G810" s="12" t="s">
        <v>960</v>
      </c>
      <c r="H810" s="12" t="s">
        <v>1179</v>
      </c>
      <c r="I810" s="12" t="s">
        <v>1585</v>
      </c>
      <c r="J810" s="126" t="s">
        <v>1377</v>
      </c>
      <c r="L810" s="106">
        <v>417</v>
      </c>
      <c r="O810" s="127"/>
      <c r="R810" s="127">
        <v>200</v>
      </c>
      <c r="S810" s="106">
        <f>+L810-R810</f>
        <v>217</v>
      </c>
      <c r="T810" s="127"/>
    </row>
    <row r="811" spans="1:20" s="12" customFormat="1" ht="24.75" customHeight="1" x14ac:dyDescent="0.25">
      <c r="C811" s="319"/>
      <c r="F811" s="184"/>
      <c r="G811" s="12" t="s">
        <v>2700</v>
      </c>
      <c r="H811" s="12" t="s">
        <v>129</v>
      </c>
      <c r="I811" s="12" t="s">
        <v>2701</v>
      </c>
      <c r="J811" s="126" t="s">
        <v>1377</v>
      </c>
      <c r="L811" s="106">
        <v>3150</v>
      </c>
      <c r="O811" s="127"/>
      <c r="R811" s="127">
        <v>200</v>
      </c>
      <c r="S811" s="106">
        <f>+L811-R811</f>
        <v>2950</v>
      </c>
      <c r="T811" s="127"/>
    </row>
    <row r="812" spans="1:20" s="149" customFormat="1" ht="22.5" customHeight="1" x14ac:dyDescent="0.25">
      <c r="A812" s="12"/>
      <c r="B812" s="12"/>
      <c r="C812" s="319"/>
      <c r="D812" s="12"/>
      <c r="E812" s="12"/>
      <c r="F812" s="184" t="s">
        <v>101</v>
      </c>
      <c r="G812" s="12" t="s">
        <v>960</v>
      </c>
      <c r="H812" s="12" t="s">
        <v>1180</v>
      </c>
      <c r="I812" s="12" t="s">
        <v>1585</v>
      </c>
      <c r="J812" s="126" t="s">
        <v>1377</v>
      </c>
      <c r="K812" s="12"/>
      <c r="L812" s="106">
        <v>417</v>
      </c>
      <c r="M812" s="12"/>
      <c r="N812" s="12"/>
      <c r="O812" s="127"/>
      <c r="P812" s="12"/>
      <c r="Q812" s="12"/>
      <c r="R812" s="127">
        <v>200</v>
      </c>
      <c r="S812" s="106">
        <f>+L812-R812</f>
        <v>217</v>
      </c>
      <c r="T812" s="127"/>
    </row>
    <row r="813" spans="1:20" s="149" customFormat="1" ht="23.25" customHeight="1" x14ac:dyDescent="0.25">
      <c r="A813" s="188"/>
      <c r="C813" s="108"/>
      <c r="G813" s="183" t="s">
        <v>1056</v>
      </c>
      <c r="H813" s="183" t="s">
        <v>643</v>
      </c>
      <c r="I813" s="183" t="s">
        <v>1057</v>
      </c>
      <c r="J813" s="149" t="s">
        <v>1377</v>
      </c>
      <c r="L813" s="90">
        <v>2500</v>
      </c>
      <c r="O813" s="108"/>
      <c r="R813" s="108">
        <v>250</v>
      </c>
      <c r="S813" s="108">
        <f>+L813-O813-R813</f>
        <v>2250</v>
      </c>
      <c r="T813" s="108"/>
    </row>
    <row r="814" spans="1:20" s="149" customFormat="1" ht="24.75" customHeight="1" x14ac:dyDescent="0.25">
      <c r="A814" s="188"/>
      <c r="C814" s="108"/>
      <c r="G814" s="183" t="s">
        <v>703</v>
      </c>
      <c r="H814" s="183" t="s">
        <v>772</v>
      </c>
      <c r="I814" s="183" t="s">
        <v>700</v>
      </c>
      <c r="J814" s="149" t="s">
        <v>1377</v>
      </c>
      <c r="L814" s="90">
        <v>1500</v>
      </c>
      <c r="O814" s="108"/>
      <c r="R814" s="108">
        <v>175</v>
      </c>
      <c r="S814" s="108">
        <f>+L814-O814-R814</f>
        <v>1325</v>
      </c>
      <c r="T814" s="108"/>
    </row>
    <row r="815" spans="1:20" s="149" customFormat="1" ht="24.75" customHeight="1" x14ac:dyDescent="0.25">
      <c r="A815" s="188"/>
      <c r="C815" s="401"/>
      <c r="G815" s="183" t="s">
        <v>3025</v>
      </c>
      <c r="H815" s="183" t="s">
        <v>3024</v>
      </c>
      <c r="I815" s="191" t="s">
        <v>347</v>
      </c>
      <c r="J815" s="149" t="s">
        <v>1377</v>
      </c>
      <c r="L815" s="90">
        <v>290</v>
      </c>
      <c r="O815" s="401"/>
      <c r="R815" s="401">
        <v>75</v>
      </c>
      <c r="S815" s="401"/>
      <c r="T815" s="401"/>
    </row>
    <row r="816" spans="1:20" s="149" customFormat="1" ht="24.75" customHeight="1" x14ac:dyDescent="0.25">
      <c r="A816" s="188" t="s">
        <v>40</v>
      </c>
      <c r="B816" s="12"/>
      <c r="C816" s="108"/>
      <c r="D816" s="12"/>
      <c r="E816" s="12"/>
      <c r="F816" s="12"/>
      <c r="G816" s="179" t="s">
        <v>415</v>
      </c>
      <c r="H816" s="12" t="s">
        <v>416</v>
      </c>
      <c r="I816" s="191" t="s">
        <v>347</v>
      </c>
      <c r="J816" s="109" t="s">
        <v>924</v>
      </c>
      <c r="K816" s="12"/>
      <c r="L816" s="108">
        <v>285</v>
      </c>
      <c r="O816" s="108">
        <v>150</v>
      </c>
      <c r="R816" s="108">
        <v>75</v>
      </c>
      <c r="S816" s="90"/>
      <c r="T816" s="90"/>
    </row>
    <row r="817" spans="1:20" s="149" customFormat="1" ht="35.25" customHeight="1" x14ac:dyDescent="0.25">
      <c r="A817" s="188" t="s">
        <v>40</v>
      </c>
      <c r="C817" s="108"/>
      <c r="G817" s="125" t="s">
        <v>2080</v>
      </c>
      <c r="H817" s="125" t="s">
        <v>235</v>
      </c>
      <c r="I817" s="125" t="s">
        <v>2081</v>
      </c>
      <c r="J817" s="179" t="s">
        <v>1379</v>
      </c>
      <c r="L817" s="108">
        <v>5000</v>
      </c>
      <c r="O817" s="108">
        <v>700</v>
      </c>
      <c r="R817" s="108">
        <v>1000</v>
      </c>
      <c r="S817" s="108">
        <f t="shared" ref="S817:S822" si="45">+L817-O817-R817</f>
        <v>3300</v>
      </c>
      <c r="T817" s="108"/>
    </row>
    <row r="818" spans="1:20" s="149" customFormat="1" ht="16.5" customHeight="1" x14ac:dyDescent="0.25">
      <c r="A818" s="149" t="s">
        <v>40</v>
      </c>
      <c r="C818" s="108"/>
      <c r="G818" s="125" t="s">
        <v>976</v>
      </c>
      <c r="H818" s="149" t="s">
        <v>235</v>
      </c>
      <c r="I818" s="149" t="s">
        <v>966</v>
      </c>
      <c r="J818" s="179" t="s">
        <v>1378</v>
      </c>
      <c r="L818" s="108">
        <v>1800</v>
      </c>
      <c r="O818" s="108">
        <v>200</v>
      </c>
      <c r="R818" s="127">
        <v>625</v>
      </c>
      <c r="S818" s="90">
        <f t="shared" si="45"/>
        <v>975</v>
      </c>
      <c r="T818" s="90"/>
    </row>
    <row r="819" spans="1:20" s="12" customFormat="1" ht="24.75" customHeight="1" x14ac:dyDescent="0.25">
      <c r="A819" s="188"/>
      <c r="B819" s="149"/>
      <c r="C819" s="108"/>
      <c r="D819" s="149"/>
      <c r="E819" s="149"/>
      <c r="F819" s="149"/>
      <c r="G819" s="183" t="s">
        <v>1464</v>
      </c>
      <c r="H819" s="183" t="s">
        <v>620</v>
      </c>
      <c r="I819" s="183" t="s">
        <v>1437</v>
      </c>
      <c r="J819" s="179" t="s">
        <v>1377</v>
      </c>
      <c r="K819" s="149"/>
      <c r="L819" s="90">
        <v>2500</v>
      </c>
      <c r="M819" s="149"/>
      <c r="N819" s="149"/>
      <c r="O819" s="108">
        <v>200</v>
      </c>
      <c r="P819" s="149"/>
      <c r="Q819" s="149"/>
      <c r="R819" s="108">
        <v>250</v>
      </c>
      <c r="S819" s="90">
        <f t="shared" si="45"/>
        <v>2050</v>
      </c>
      <c r="T819" s="108"/>
    </row>
    <row r="820" spans="1:20" s="12" customFormat="1" ht="24.75" customHeight="1" x14ac:dyDescent="0.25">
      <c r="A820" s="188"/>
      <c r="B820" s="149"/>
      <c r="C820" s="108"/>
      <c r="D820" s="149"/>
      <c r="E820" s="149"/>
      <c r="F820" s="149"/>
      <c r="G820" s="183" t="s">
        <v>1435</v>
      </c>
      <c r="H820" s="183" t="s">
        <v>235</v>
      </c>
      <c r="I820" s="183" t="s">
        <v>1436</v>
      </c>
      <c r="J820" s="179" t="s">
        <v>1377</v>
      </c>
      <c r="K820" s="149"/>
      <c r="L820" s="90">
        <v>2500</v>
      </c>
      <c r="M820" s="149"/>
      <c r="N820" s="149"/>
      <c r="O820" s="108">
        <v>200</v>
      </c>
      <c r="P820" s="149"/>
      <c r="Q820" s="149"/>
      <c r="R820" s="108">
        <v>250</v>
      </c>
      <c r="S820" s="90">
        <f t="shared" si="45"/>
        <v>2050</v>
      </c>
      <c r="T820" s="108"/>
    </row>
    <row r="821" spans="1:20" s="149" customFormat="1" ht="39" customHeight="1" x14ac:dyDescent="0.25">
      <c r="A821" s="188"/>
      <c r="C821" s="108"/>
      <c r="G821" s="337" t="s">
        <v>2082</v>
      </c>
      <c r="H821" s="196" t="s">
        <v>235</v>
      </c>
      <c r="I821" s="196" t="s">
        <v>2083</v>
      </c>
      <c r="J821" s="179" t="s">
        <v>1997</v>
      </c>
      <c r="L821" s="90">
        <v>7500</v>
      </c>
      <c r="O821" s="108">
        <v>200</v>
      </c>
      <c r="R821" s="108">
        <v>500</v>
      </c>
      <c r="S821" s="90">
        <f t="shared" si="45"/>
        <v>6800</v>
      </c>
      <c r="T821" s="108"/>
    </row>
    <row r="822" spans="1:20" s="149" customFormat="1" ht="16.5" customHeight="1" x14ac:dyDescent="0.25">
      <c r="A822" s="188"/>
      <c r="C822" s="108"/>
      <c r="G822" s="183" t="s">
        <v>784</v>
      </c>
      <c r="H822" s="183" t="s">
        <v>235</v>
      </c>
      <c r="I822" s="183" t="s">
        <v>667</v>
      </c>
      <c r="J822" s="179" t="s">
        <v>1377</v>
      </c>
      <c r="L822" s="90">
        <v>1500</v>
      </c>
      <c r="O822" s="108">
        <v>200</v>
      </c>
      <c r="R822" s="108">
        <v>500</v>
      </c>
      <c r="S822" s="90">
        <f t="shared" si="45"/>
        <v>800</v>
      </c>
      <c r="T822" s="108"/>
    </row>
    <row r="823" spans="1:20" s="149" customFormat="1" ht="16.5" customHeight="1" x14ac:dyDescent="0.25">
      <c r="A823" s="188" t="s">
        <v>40</v>
      </c>
      <c r="B823" s="149" t="s">
        <v>48</v>
      </c>
      <c r="C823" s="108"/>
      <c r="G823" s="125" t="s">
        <v>429</v>
      </c>
      <c r="H823" s="125" t="s">
        <v>215</v>
      </c>
      <c r="I823" s="191" t="s">
        <v>398</v>
      </c>
      <c r="J823" s="179" t="s">
        <v>649</v>
      </c>
      <c r="L823" s="108">
        <v>405</v>
      </c>
      <c r="O823" s="108">
        <v>300</v>
      </c>
      <c r="R823" s="108">
        <f>+L823-O823</f>
        <v>105</v>
      </c>
      <c r="S823" s="108"/>
      <c r="T823" s="108"/>
    </row>
    <row r="824" spans="1:20" s="149" customFormat="1" ht="60" customHeight="1" x14ac:dyDescent="0.25">
      <c r="A824" s="188" t="s">
        <v>40</v>
      </c>
      <c r="B824" s="149" t="s">
        <v>48</v>
      </c>
      <c r="C824" s="108"/>
      <c r="G824" s="125" t="s">
        <v>2702</v>
      </c>
      <c r="H824" s="125" t="s">
        <v>215</v>
      </c>
      <c r="I824" s="125" t="s">
        <v>2703</v>
      </c>
      <c r="J824" s="179" t="s">
        <v>1379</v>
      </c>
      <c r="L824" s="108">
        <v>6000</v>
      </c>
      <c r="O824" s="108">
        <f>244+1500</f>
        <v>1744</v>
      </c>
      <c r="R824" s="108">
        <v>1500</v>
      </c>
      <c r="S824" s="108">
        <f t="shared" ref="S824:S828" si="46">+L824-O824-R824</f>
        <v>2756</v>
      </c>
      <c r="T824" s="108"/>
    </row>
    <row r="825" spans="1:20" s="12" customFormat="1" ht="24.75" customHeight="1" x14ac:dyDescent="0.25">
      <c r="A825" s="188"/>
      <c r="B825" s="149" t="s">
        <v>48</v>
      </c>
      <c r="C825" s="108"/>
      <c r="D825" s="149"/>
      <c r="E825" s="149"/>
      <c r="F825" s="149"/>
      <c r="G825" s="183" t="s">
        <v>786</v>
      </c>
      <c r="H825" s="183" t="s">
        <v>215</v>
      </c>
      <c r="I825" s="183" t="s">
        <v>668</v>
      </c>
      <c r="J825" s="179" t="s">
        <v>634</v>
      </c>
      <c r="K825" s="149"/>
      <c r="L825" s="90">
        <v>535</v>
      </c>
      <c r="M825" s="149"/>
      <c r="N825" s="149"/>
      <c r="O825" s="108">
        <v>300</v>
      </c>
      <c r="P825" s="149"/>
      <c r="Q825" s="149"/>
      <c r="R825" s="90">
        <f>+L825-O825</f>
        <v>235</v>
      </c>
      <c r="S825" s="108"/>
      <c r="T825" s="108"/>
    </row>
    <row r="826" spans="1:20" s="12" customFormat="1" ht="24.75" customHeight="1" x14ac:dyDescent="0.25">
      <c r="A826" s="188"/>
      <c r="B826" s="149" t="s">
        <v>48</v>
      </c>
      <c r="C826" s="108"/>
      <c r="D826" s="149"/>
      <c r="E826" s="149"/>
      <c r="F826" s="149"/>
      <c r="G826" s="183" t="s">
        <v>787</v>
      </c>
      <c r="H826" s="183" t="s">
        <v>215</v>
      </c>
      <c r="I826" s="183" t="s">
        <v>668</v>
      </c>
      <c r="J826" s="179" t="s">
        <v>1377</v>
      </c>
      <c r="K826" s="149"/>
      <c r="L826" s="90">
        <v>500</v>
      </c>
      <c r="M826" s="149"/>
      <c r="N826" s="149"/>
      <c r="O826" s="108"/>
      <c r="P826" s="149"/>
      <c r="Q826" s="149"/>
      <c r="R826" s="108">
        <v>250</v>
      </c>
      <c r="S826" s="108">
        <f t="shared" si="46"/>
        <v>250</v>
      </c>
      <c r="T826" s="108"/>
    </row>
    <row r="827" spans="1:20" s="149" customFormat="1" ht="16.5" customHeight="1" x14ac:dyDescent="0.25">
      <c r="A827" s="188"/>
      <c r="B827" s="149" t="s">
        <v>48</v>
      </c>
      <c r="C827" s="108"/>
      <c r="G827" s="343" t="s">
        <v>1058</v>
      </c>
      <c r="H827" s="183" t="s">
        <v>785</v>
      </c>
      <c r="I827" s="183" t="s">
        <v>1037</v>
      </c>
      <c r="J827" s="179" t="s">
        <v>1377</v>
      </c>
      <c r="L827" s="90">
        <v>500</v>
      </c>
      <c r="O827" s="108"/>
      <c r="R827" s="108">
        <v>250</v>
      </c>
      <c r="S827" s="108">
        <f t="shared" si="46"/>
        <v>250</v>
      </c>
      <c r="T827" s="108"/>
    </row>
    <row r="828" spans="1:20" s="149" customFormat="1" ht="25.5" customHeight="1" x14ac:dyDescent="0.25">
      <c r="A828" s="188"/>
      <c r="B828" s="149" t="s">
        <v>48</v>
      </c>
      <c r="C828" s="108"/>
      <c r="G828" s="196" t="s">
        <v>1059</v>
      </c>
      <c r="H828" s="196" t="s">
        <v>215</v>
      </c>
      <c r="I828" s="196" t="s">
        <v>1060</v>
      </c>
      <c r="J828" s="179" t="s">
        <v>1377</v>
      </c>
      <c r="L828" s="90">
        <v>1850</v>
      </c>
      <c r="O828" s="108">
        <v>500</v>
      </c>
      <c r="R828" s="108">
        <v>350</v>
      </c>
      <c r="S828" s="108">
        <f t="shared" si="46"/>
        <v>1000</v>
      </c>
      <c r="T828" s="108"/>
    </row>
    <row r="829" spans="1:20" s="12" customFormat="1" ht="24.75" customHeight="1" x14ac:dyDescent="0.25">
      <c r="A829" s="188"/>
      <c r="B829" s="149" t="s">
        <v>48</v>
      </c>
      <c r="C829" s="108"/>
      <c r="D829" s="149"/>
      <c r="E829" s="149"/>
      <c r="F829" s="149"/>
      <c r="G829" s="183" t="s">
        <v>788</v>
      </c>
      <c r="H829" s="183" t="s">
        <v>215</v>
      </c>
      <c r="I829" s="183" t="s">
        <v>1769</v>
      </c>
      <c r="J829" s="179" t="s">
        <v>634</v>
      </c>
      <c r="K829" s="149"/>
      <c r="L829" s="90">
        <v>405</v>
      </c>
      <c r="M829" s="149"/>
      <c r="N829" s="149"/>
      <c r="O829" s="108">
        <v>300</v>
      </c>
      <c r="P829" s="149"/>
      <c r="Q829" s="149"/>
      <c r="R829" s="90">
        <f>+L829-O829</f>
        <v>105</v>
      </c>
      <c r="S829" s="108"/>
      <c r="T829" s="108"/>
    </row>
    <row r="830" spans="1:20" s="12" customFormat="1" ht="24.75" customHeight="1" x14ac:dyDescent="0.25">
      <c r="A830" s="188"/>
      <c r="B830" s="149" t="s">
        <v>48</v>
      </c>
      <c r="C830" s="108"/>
      <c r="D830" s="149"/>
      <c r="E830" s="149"/>
      <c r="F830" s="149"/>
      <c r="G830" s="183" t="s">
        <v>1558</v>
      </c>
      <c r="H830" s="183" t="s">
        <v>215</v>
      </c>
      <c r="I830" s="183" t="s">
        <v>2084</v>
      </c>
      <c r="J830" s="126" t="s">
        <v>1515</v>
      </c>
      <c r="K830" s="183"/>
      <c r="L830" s="184">
        <v>730</v>
      </c>
      <c r="M830" s="184"/>
      <c r="N830" s="184"/>
      <c r="O830" s="184">
        <v>300</v>
      </c>
      <c r="P830" s="184"/>
      <c r="Q830" s="184"/>
      <c r="R830" s="90">
        <f>+L830-O830</f>
        <v>430</v>
      </c>
      <c r="S830" s="184"/>
      <c r="T830" s="108"/>
    </row>
    <row r="831" spans="1:20" s="12" customFormat="1" ht="24.75" customHeight="1" x14ac:dyDescent="0.25">
      <c r="A831" s="188"/>
      <c r="B831" s="149" t="s">
        <v>48</v>
      </c>
      <c r="C831" s="108"/>
      <c r="D831" s="149"/>
      <c r="E831" s="149"/>
      <c r="F831" s="149"/>
      <c r="G831" s="183" t="s">
        <v>1561</v>
      </c>
      <c r="H831" s="183" t="s">
        <v>1560</v>
      </c>
      <c r="I831" s="183" t="s">
        <v>347</v>
      </c>
      <c r="J831" s="126" t="s">
        <v>1494</v>
      </c>
      <c r="K831" s="183"/>
      <c r="L831" s="184">
        <v>250</v>
      </c>
      <c r="M831" s="183"/>
      <c r="N831" s="183"/>
      <c r="O831" s="183"/>
      <c r="P831" s="183"/>
      <c r="Q831" s="183"/>
      <c r="R831" s="184">
        <v>100</v>
      </c>
      <c r="S831" s="184">
        <f t="shared" ref="S831:S833" si="47">+L831-R831</f>
        <v>150</v>
      </c>
      <c r="T831" s="108"/>
    </row>
    <row r="832" spans="1:20" s="12" customFormat="1" ht="24.75" customHeight="1" x14ac:dyDescent="0.25">
      <c r="A832" s="188" t="s">
        <v>40</v>
      </c>
      <c r="B832" s="149" t="s">
        <v>48</v>
      </c>
      <c r="C832" s="108"/>
      <c r="D832" s="149"/>
      <c r="E832" s="149"/>
      <c r="F832" s="149"/>
      <c r="G832" s="125" t="s">
        <v>1383</v>
      </c>
      <c r="H832" s="125" t="s">
        <v>1397</v>
      </c>
      <c r="I832" s="125" t="s">
        <v>1384</v>
      </c>
      <c r="J832" s="179" t="s">
        <v>1379</v>
      </c>
      <c r="K832" s="149"/>
      <c r="L832" s="108">
        <v>2000</v>
      </c>
      <c r="M832" s="149"/>
      <c r="N832" s="149"/>
      <c r="O832" s="108"/>
      <c r="P832" s="149"/>
      <c r="Q832" s="149"/>
      <c r="R832" s="108">
        <v>750</v>
      </c>
      <c r="S832" s="108">
        <f t="shared" si="47"/>
        <v>1250</v>
      </c>
      <c r="T832" s="108"/>
    </row>
    <row r="833" spans="1:20" s="149" customFormat="1" ht="20.25" customHeight="1" x14ac:dyDescent="0.25">
      <c r="A833" s="188"/>
      <c r="B833" s="149" t="s">
        <v>48</v>
      </c>
      <c r="C833" s="108"/>
      <c r="G833" s="183" t="s">
        <v>1645</v>
      </c>
      <c r="H833" s="183" t="s">
        <v>1397</v>
      </c>
      <c r="I833" s="183" t="s">
        <v>2534</v>
      </c>
      <c r="J833" s="179" t="s">
        <v>1377</v>
      </c>
      <c r="L833" s="90">
        <v>2750</v>
      </c>
      <c r="O833" s="108"/>
      <c r="R833" s="108">
        <v>750</v>
      </c>
      <c r="S833" s="108">
        <f t="shared" si="47"/>
        <v>2000</v>
      </c>
      <c r="T833" s="108"/>
    </row>
    <row r="834" spans="1:20" s="149" customFormat="1" ht="31.5" customHeight="1" x14ac:dyDescent="0.25">
      <c r="A834" s="188"/>
      <c r="B834" s="149" t="s">
        <v>48</v>
      </c>
      <c r="C834" s="108"/>
      <c r="G834" s="183" t="s">
        <v>1061</v>
      </c>
      <c r="H834" s="183" t="s">
        <v>791</v>
      </c>
      <c r="I834" s="183" t="s">
        <v>1342</v>
      </c>
      <c r="J834" s="179" t="s">
        <v>634</v>
      </c>
      <c r="L834" s="90">
        <v>3383</v>
      </c>
      <c r="O834" s="108">
        <v>2244</v>
      </c>
      <c r="R834" s="90">
        <f>+L834-O834</f>
        <v>1139</v>
      </c>
      <c r="S834" s="108"/>
      <c r="T834" s="108"/>
    </row>
    <row r="835" spans="1:20" s="12" customFormat="1" ht="24.75" customHeight="1" x14ac:dyDescent="0.25">
      <c r="A835" s="188"/>
      <c r="B835" s="149" t="s">
        <v>48</v>
      </c>
      <c r="C835" s="108"/>
      <c r="D835" s="149"/>
      <c r="E835" s="149"/>
      <c r="F835" s="149"/>
      <c r="G835" s="183" t="s">
        <v>1343</v>
      </c>
      <c r="H835" s="183" t="s">
        <v>792</v>
      </c>
      <c r="I835" s="183" t="s">
        <v>2085</v>
      </c>
      <c r="J835" s="179" t="s">
        <v>634</v>
      </c>
      <c r="K835" s="149"/>
      <c r="L835" s="90">
        <v>3026</v>
      </c>
      <c r="M835" s="149"/>
      <c r="N835" s="149"/>
      <c r="O835" s="108">
        <v>259</v>
      </c>
      <c r="P835" s="149"/>
      <c r="Q835" s="149"/>
      <c r="R835" s="90">
        <f>+L835-O835</f>
        <v>2767</v>
      </c>
      <c r="S835" s="90"/>
      <c r="T835" s="108"/>
    </row>
    <row r="836" spans="1:20" s="12" customFormat="1" ht="24.75" customHeight="1" x14ac:dyDescent="0.25">
      <c r="A836" s="188"/>
      <c r="B836" s="149" t="s">
        <v>48</v>
      </c>
      <c r="C836" s="108"/>
      <c r="D836" s="149"/>
      <c r="E836" s="149"/>
      <c r="F836" s="149"/>
      <c r="G836" s="183" t="s">
        <v>360</v>
      </c>
      <c r="H836" s="183" t="s">
        <v>3019</v>
      </c>
      <c r="I836" s="183" t="s">
        <v>726</v>
      </c>
      <c r="J836" s="179" t="s">
        <v>1377</v>
      </c>
      <c r="K836" s="149"/>
      <c r="L836" s="90">
        <v>2500</v>
      </c>
      <c r="M836" s="149"/>
      <c r="N836" s="149"/>
      <c r="O836" s="108"/>
      <c r="P836" s="149"/>
      <c r="Q836" s="149"/>
      <c r="R836" s="108">
        <v>250</v>
      </c>
      <c r="S836" s="90">
        <f>+L836-R836</f>
        <v>2250</v>
      </c>
      <c r="T836" s="108"/>
    </row>
    <row r="837" spans="1:20" s="12" customFormat="1" ht="24.75" customHeight="1" x14ac:dyDescent="0.25">
      <c r="A837" s="188"/>
      <c r="B837" s="149" t="s">
        <v>48</v>
      </c>
      <c r="C837" s="108"/>
      <c r="D837" s="149"/>
      <c r="E837" s="149"/>
      <c r="F837" s="149"/>
      <c r="G837" s="183" t="s">
        <v>1093</v>
      </c>
      <c r="H837" s="183" t="s">
        <v>1092</v>
      </c>
      <c r="I837" s="183" t="s">
        <v>1094</v>
      </c>
      <c r="J837" s="179" t="s">
        <v>634</v>
      </c>
      <c r="K837" s="149"/>
      <c r="L837" s="90">
        <v>6343</v>
      </c>
      <c r="M837" s="149"/>
      <c r="N837" s="149"/>
      <c r="O837" s="108">
        <v>5860</v>
      </c>
      <c r="P837" s="149"/>
      <c r="Q837" s="149"/>
      <c r="R837" s="90">
        <f>+L837-O837</f>
        <v>483</v>
      </c>
      <c r="S837" s="90"/>
      <c r="T837" s="108"/>
    </row>
    <row r="838" spans="1:20" s="12" customFormat="1" ht="24.75" customHeight="1" x14ac:dyDescent="0.25">
      <c r="A838" s="188"/>
      <c r="B838" s="149" t="s">
        <v>48</v>
      </c>
      <c r="C838" s="108"/>
      <c r="D838" s="149"/>
      <c r="E838" s="149"/>
      <c r="F838" s="149"/>
      <c r="G838" s="183" t="s">
        <v>1116</v>
      </c>
      <c r="H838" s="183" t="s">
        <v>1197</v>
      </c>
      <c r="I838" s="183" t="s">
        <v>1646</v>
      </c>
      <c r="J838" s="179" t="s">
        <v>1377</v>
      </c>
      <c r="K838" s="149"/>
      <c r="L838" s="90">
        <v>3137</v>
      </c>
      <c r="M838" s="149"/>
      <c r="N838" s="149"/>
      <c r="O838" s="108">
        <v>400</v>
      </c>
      <c r="P838" s="149"/>
      <c r="Q838" s="149"/>
      <c r="R838" s="90">
        <v>750</v>
      </c>
      <c r="S838" s="90">
        <f>+L838-O838-R838</f>
        <v>1987</v>
      </c>
      <c r="T838" s="108"/>
    </row>
    <row r="839" spans="1:20" s="12" customFormat="1" ht="24.75" customHeight="1" x14ac:dyDescent="0.25">
      <c r="B839" s="12" t="s">
        <v>48</v>
      </c>
      <c r="C839" s="319"/>
      <c r="F839" s="184" t="s">
        <v>1193</v>
      </c>
      <c r="G839" s="12" t="s">
        <v>960</v>
      </c>
      <c r="H839" s="12" t="s">
        <v>792</v>
      </c>
      <c r="I839" s="12" t="s">
        <v>1585</v>
      </c>
      <c r="J839" s="126" t="s">
        <v>1377</v>
      </c>
      <c r="L839" s="106">
        <v>415</v>
      </c>
      <c r="O839" s="127">
        <v>100</v>
      </c>
      <c r="R839" s="127">
        <v>200</v>
      </c>
      <c r="S839" s="106">
        <f>+L839-O839-R839</f>
        <v>115</v>
      </c>
      <c r="T839" s="127"/>
    </row>
    <row r="840" spans="1:20" s="12" customFormat="1" ht="24.75" customHeight="1" x14ac:dyDescent="0.25">
      <c r="B840" s="12" t="s">
        <v>48</v>
      </c>
      <c r="C840" s="319"/>
      <c r="F840" s="184" t="s">
        <v>101</v>
      </c>
      <c r="G840" s="12" t="s">
        <v>960</v>
      </c>
      <c r="H840" s="12" t="s">
        <v>1194</v>
      </c>
      <c r="I840" s="12" t="s">
        <v>1585</v>
      </c>
      <c r="J840" s="126" t="s">
        <v>1377</v>
      </c>
      <c r="L840" s="106">
        <v>417</v>
      </c>
      <c r="O840" s="127">
        <v>100</v>
      </c>
      <c r="R840" s="127">
        <v>200</v>
      </c>
      <c r="S840" s="106">
        <f>+L840-O840-R840</f>
        <v>117</v>
      </c>
      <c r="T840" s="127"/>
    </row>
    <row r="841" spans="1:20" s="12" customFormat="1" ht="20.25" customHeight="1" x14ac:dyDescent="0.25">
      <c r="B841" s="12" t="s">
        <v>48</v>
      </c>
      <c r="C841" s="319"/>
      <c r="F841" s="184"/>
      <c r="G841" s="12" t="s">
        <v>960</v>
      </c>
      <c r="H841" s="12" t="s">
        <v>1397</v>
      </c>
      <c r="I841" s="12" t="s">
        <v>1585</v>
      </c>
      <c r="J841" s="126" t="s">
        <v>1377</v>
      </c>
      <c r="L841" s="106">
        <v>415</v>
      </c>
      <c r="O841" s="127"/>
      <c r="R841" s="127">
        <v>200</v>
      </c>
      <c r="S841" s="106">
        <f>+L841-R841</f>
        <v>215</v>
      </c>
      <c r="T841" s="127"/>
    </row>
    <row r="842" spans="1:20" s="12" customFormat="1" ht="20.25" customHeight="1" x14ac:dyDescent="0.25">
      <c r="B842" s="12" t="s">
        <v>48</v>
      </c>
      <c r="C842" s="319"/>
      <c r="F842" s="184" t="s">
        <v>1192</v>
      </c>
      <c r="G842" s="12" t="s">
        <v>960</v>
      </c>
      <c r="H842" s="12" t="s">
        <v>430</v>
      </c>
      <c r="I842" s="12" t="s">
        <v>1585</v>
      </c>
      <c r="J842" s="126" t="s">
        <v>1377</v>
      </c>
      <c r="L842" s="106">
        <v>417</v>
      </c>
      <c r="O842" s="127"/>
      <c r="R842" s="127">
        <v>200</v>
      </c>
      <c r="S842" s="106">
        <f>+L842-R842</f>
        <v>217</v>
      </c>
      <c r="T842" s="127"/>
    </row>
    <row r="843" spans="1:20" s="149" customFormat="1" ht="27" customHeight="1" x14ac:dyDescent="0.25">
      <c r="A843" s="12"/>
      <c r="B843" s="12" t="s">
        <v>48</v>
      </c>
      <c r="C843" s="319"/>
      <c r="D843" s="12"/>
      <c r="E843" s="12"/>
      <c r="F843" s="184"/>
      <c r="G843" s="12" t="s">
        <v>1747</v>
      </c>
      <c r="H843" s="12" t="s">
        <v>1196</v>
      </c>
      <c r="I843" s="12" t="s">
        <v>1585</v>
      </c>
      <c r="J843" s="126" t="s">
        <v>1377</v>
      </c>
      <c r="K843" s="12"/>
      <c r="L843" s="106">
        <v>417</v>
      </c>
      <c r="M843" s="12"/>
      <c r="N843" s="12"/>
      <c r="O843" s="127"/>
      <c r="P843" s="12"/>
      <c r="Q843" s="12"/>
      <c r="R843" s="127">
        <v>200</v>
      </c>
      <c r="S843" s="106">
        <f>+L843-R843</f>
        <v>217</v>
      </c>
      <c r="T843" s="127"/>
    </row>
    <row r="844" spans="1:20" s="149" customFormat="1" ht="27" customHeight="1" x14ac:dyDescent="0.25">
      <c r="A844" s="12"/>
      <c r="B844" s="12" t="s">
        <v>48</v>
      </c>
      <c r="C844" s="319"/>
      <c r="D844" s="12"/>
      <c r="E844" s="12"/>
      <c r="F844" s="184"/>
      <c r="G844" s="12" t="s">
        <v>1748</v>
      </c>
      <c r="H844" s="12" t="s">
        <v>1749</v>
      </c>
      <c r="I844" s="12" t="s">
        <v>1585</v>
      </c>
      <c r="J844" s="126" t="s">
        <v>1377</v>
      </c>
      <c r="K844" s="12"/>
      <c r="L844" s="106">
        <v>417</v>
      </c>
      <c r="M844" s="12"/>
      <c r="N844" s="12"/>
      <c r="O844" s="127">
        <v>100</v>
      </c>
      <c r="P844" s="12"/>
      <c r="Q844" s="12"/>
      <c r="R844" s="127">
        <v>200</v>
      </c>
      <c r="S844" s="106">
        <f>+L844-O844-R844</f>
        <v>117</v>
      </c>
      <c r="T844" s="127"/>
    </row>
    <row r="845" spans="1:20" s="12" customFormat="1" ht="24.75" customHeight="1" x14ac:dyDescent="0.25">
      <c r="B845" s="12" t="s">
        <v>48</v>
      </c>
      <c r="C845" s="319"/>
      <c r="F845" s="184" t="s">
        <v>1198</v>
      </c>
      <c r="G845" s="12" t="s">
        <v>960</v>
      </c>
      <c r="H845" s="12" t="s">
        <v>1199</v>
      </c>
      <c r="I845" s="12" t="s">
        <v>1585</v>
      </c>
      <c r="J845" s="126" t="s">
        <v>1377</v>
      </c>
      <c r="L845" s="106">
        <v>415</v>
      </c>
      <c r="O845" s="127"/>
      <c r="R845" s="127">
        <v>200</v>
      </c>
      <c r="S845" s="106">
        <f t="shared" ref="S845:S858" si="48">+L845-R845</f>
        <v>215</v>
      </c>
      <c r="T845" s="127"/>
    </row>
    <row r="846" spans="1:20" s="12" customFormat="1" ht="24.75" customHeight="1" x14ac:dyDescent="0.25">
      <c r="B846" s="12" t="s">
        <v>48</v>
      </c>
      <c r="C846" s="319"/>
      <c r="F846" s="184"/>
      <c r="G846" s="12" t="s">
        <v>1750</v>
      </c>
      <c r="H846" s="12" t="s">
        <v>1751</v>
      </c>
      <c r="I846" s="12" t="s">
        <v>1585</v>
      </c>
      <c r="J846" s="126" t="s">
        <v>1377</v>
      </c>
      <c r="L846" s="106">
        <v>417</v>
      </c>
      <c r="O846" s="127"/>
      <c r="R846" s="127">
        <v>200</v>
      </c>
      <c r="S846" s="106">
        <f t="shared" si="48"/>
        <v>217</v>
      </c>
      <c r="T846" s="127"/>
    </row>
    <row r="847" spans="1:20" s="12" customFormat="1" ht="24.75" customHeight="1" x14ac:dyDescent="0.25">
      <c r="B847" s="12" t="s">
        <v>48</v>
      </c>
      <c r="C847" s="319"/>
      <c r="F847" s="184" t="s">
        <v>1200</v>
      </c>
      <c r="G847" s="12" t="s">
        <v>960</v>
      </c>
      <c r="H847" s="12" t="s">
        <v>790</v>
      </c>
      <c r="I847" s="12" t="s">
        <v>1585</v>
      </c>
      <c r="J847" s="126" t="s">
        <v>1377</v>
      </c>
      <c r="L847" s="106">
        <v>417</v>
      </c>
      <c r="O847" s="127"/>
      <c r="R847" s="127">
        <v>200</v>
      </c>
      <c r="S847" s="106">
        <f t="shared" si="48"/>
        <v>217</v>
      </c>
      <c r="T847" s="127"/>
    </row>
    <row r="848" spans="1:20" s="12" customFormat="1" ht="24.75" customHeight="1" x14ac:dyDescent="0.25">
      <c r="B848" s="12" t="s">
        <v>48</v>
      </c>
      <c r="C848" s="319"/>
      <c r="F848" s="184"/>
      <c r="G848" s="12" t="s">
        <v>1752</v>
      </c>
      <c r="H848" s="12" t="s">
        <v>1560</v>
      </c>
      <c r="I848" s="12" t="s">
        <v>1585</v>
      </c>
      <c r="J848" s="126" t="s">
        <v>1377</v>
      </c>
      <c r="L848" s="106">
        <v>415</v>
      </c>
      <c r="O848" s="127"/>
      <c r="R848" s="127">
        <v>200</v>
      </c>
      <c r="S848" s="106">
        <f t="shared" si="48"/>
        <v>215</v>
      </c>
      <c r="T848" s="127"/>
    </row>
    <row r="849" spans="1:20" s="12" customFormat="1" ht="24.75" customHeight="1" x14ac:dyDescent="0.25">
      <c r="A849" s="188"/>
      <c r="B849" s="149" t="s">
        <v>48</v>
      </c>
      <c r="C849" s="108"/>
      <c r="D849" s="149"/>
      <c r="E849" s="149"/>
      <c r="F849" s="149"/>
      <c r="G849" s="183" t="s">
        <v>1554</v>
      </c>
      <c r="H849" s="183" t="s">
        <v>431</v>
      </c>
      <c r="I849" s="183" t="s">
        <v>1013</v>
      </c>
      <c r="J849" s="126" t="s">
        <v>1494</v>
      </c>
      <c r="K849" s="183"/>
      <c r="L849" s="184">
        <v>650</v>
      </c>
      <c r="M849" s="184"/>
      <c r="N849" s="184"/>
      <c r="O849" s="184"/>
      <c r="P849" s="184"/>
      <c r="Q849" s="184"/>
      <c r="R849" s="184">
        <v>100</v>
      </c>
      <c r="S849" s="184">
        <f t="shared" si="48"/>
        <v>550</v>
      </c>
      <c r="T849" s="108"/>
    </row>
    <row r="850" spans="1:20" s="12" customFormat="1" ht="24.75" customHeight="1" x14ac:dyDescent="0.25">
      <c r="A850" s="188"/>
      <c r="B850" s="149" t="s">
        <v>48</v>
      </c>
      <c r="C850" s="108"/>
      <c r="D850" s="149"/>
      <c r="E850" s="149"/>
      <c r="F850" s="149"/>
      <c r="G850" s="183" t="s">
        <v>1668</v>
      </c>
      <c r="H850" s="183" t="s">
        <v>431</v>
      </c>
      <c r="I850" s="183" t="s">
        <v>1591</v>
      </c>
      <c r="J850" s="126" t="s">
        <v>1494</v>
      </c>
      <c r="K850" s="183"/>
      <c r="L850" s="184">
        <v>600</v>
      </c>
      <c r="M850" s="184"/>
      <c r="N850" s="184"/>
      <c r="O850" s="184"/>
      <c r="P850" s="184"/>
      <c r="Q850" s="184"/>
      <c r="R850" s="184">
        <v>475</v>
      </c>
      <c r="S850" s="184">
        <f t="shared" si="48"/>
        <v>125</v>
      </c>
      <c r="T850" s="108"/>
    </row>
    <row r="851" spans="1:20" s="12" customFormat="1" ht="24.75" customHeight="1" x14ac:dyDescent="0.25">
      <c r="B851" s="12" t="s">
        <v>48</v>
      </c>
      <c r="C851" s="108"/>
      <c r="G851" s="183" t="s">
        <v>1611</v>
      </c>
      <c r="H851" s="183" t="s">
        <v>68</v>
      </c>
      <c r="I851" s="183" t="s">
        <v>1553</v>
      </c>
      <c r="J851" s="126" t="s">
        <v>1494</v>
      </c>
      <c r="K851" s="183"/>
      <c r="L851" s="184">
        <v>400</v>
      </c>
      <c r="M851" s="184"/>
      <c r="N851" s="184"/>
      <c r="O851" s="184"/>
      <c r="P851" s="184"/>
      <c r="Q851" s="184"/>
      <c r="R851" s="184">
        <v>200</v>
      </c>
      <c r="S851" s="184">
        <f t="shared" si="48"/>
        <v>200</v>
      </c>
      <c r="T851" s="127"/>
    </row>
    <row r="852" spans="1:20" s="12" customFormat="1" ht="24.75" customHeight="1" x14ac:dyDescent="0.25">
      <c r="B852" s="12" t="s">
        <v>48</v>
      </c>
      <c r="C852" s="319"/>
      <c r="F852" s="184"/>
      <c r="G852" s="12" t="s">
        <v>1740</v>
      </c>
      <c r="H852" s="12" t="s">
        <v>70</v>
      </c>
      <c r="I852" s="12" t="s">
        <v>1741</v>
      </c>
      <c r="J852" s="126" t="s">
        <v>1377</v>
      </c>
      <c r="L852" s="106">
        <v>1300</v>
      </c>
      <c r="O852" s="127"/>
      <c r="R852" s="127">
        <v>200</v>
      </c>
      <c r="S852" s="106">
        <f t="shared" si="48"/>
        <v>1100</v>
      </c>
      <c r="T852" s="127"/>
    </row>
    <row r="853" spans="1:20" s="149" customFormat="1" ht="16.5" customHeight="1" x14ac:dyDescent="0.25">
      <c r="A853" s="12"/>
      <c r="B853" s="12" t="s">
        <v>48</v>
      </c>
      <c r="C853" s="319"/>
      <c r="D853" s="12"/>
      <c r="E853" s="12"/>
      <c r="F853" s="184"/>
      <c r="G853" s="12" t="s">
        <v>1743</v>
      </c>
      <c r="H853" s="12" t="s">
        <v>1742</v>
      </c>
      <c r="I853" s="12" t="s">
        <v>1744</v>
      </c>
      <c r="J853" s="126" t="s">
        <v>1377</v>
      </c>
      <c r="K853" s="12"/>
      <c r="L853" s="106">
        <v>500</v>
      </c>
      <c r="M853" s="12"/>
      <c r="N853" s="12"/>
      <c r="O853" s="127"/>
      <c r="P853" s="12"/>
      <c r="Q853" s="12"/>
      <c r="R853" s="127">
        <v>200</v>
      </c>
      <c r="S853" s="106">
        <f t="shared" si="48"/>
        <v>300</v>
      </c>
      <c r="T853" s="127"/>
    </row>
    <row r="854" spans="1:20" s="149" customFormat="1" ht="16.5" customHeight="1" x14ac:dyDescent="0.25">
      <c r="A854" s="12"/>
      <c r="B854" s="12" t="s">
        <v>48</v>
      </c>
      <c r="C854" s="319"/>
      <c r="D854" s="12"/>
      <c r="E854" s="12"/>
      <c r="F854" s="184" t="s">
        <v>1188</v>
      </c>
      <c r="G854" s="12" t="s">
        <v>960</v>
      </c>
      <c r="H854" s="12" t="s">
        <v>431</v>
      </c>
      <c r="I854" s="12" t="s">
        <v>1585</v>
      </c>
      <c r="J854" s="126" t="s">
        <v>1377</v>
      </c>
      <c r="K854" s="12"/>
      <c r="L854" s="106">
        <v>417</v>
      </c>
      <c r="M854" s="12"/>
      <c r="N854" s="12"/>
      <c r="O854" s="127"/>
      <c r="P854" s="12"/>
      <c r="Q854" s="12"/>
      <c r="R854" s="127">
        <v>200</v>
      </c>
      <c r="S854" s="106">
        <f t="shared" si="48"/>
        <v>217</v>
      </c>
      <c r="T854" s="127"/>
    </row>
    <row r="855" spans="1:20" s="149" customFormat="1" ht="16.5" customHeight="1" x14ac:dyDescent="0.25">
      <c r="A855" s="12"/>
      <c r="B855" s="12" t="s">
        <v>48</v>
      </c>
      <c r="C855" s="319"/>
      <c r="D855" s="12"/>
      <c r="E855" s="12"/>
      <c r="F855" s="184" t="s">
        <v>1189</v>
      </c>
      <c r="G855" s="12" t="s">
        <v>960</v>
      </c>
      <c r="H855" s="12" t="s">
        <v>431</v>
      </c>
      <c r="I855" s="12" t="s">
        <v>1585</v>
      </c>
      <c r="J855" s="126" t="s">
        <v>1377</v>
      </c>
      <c r="K855" s="12"/>
      <c r="L855" s="106">
        <v>417</v>
      </c>
      <c r="M855" s="12"/>
      <c r="N855" s="12"/>
      <c r="O855" s="127"/>
      <c r="P855" s="12"/>
      <c r="Q855" s="12"/>
      <c r="R855" s="127">
        <v>200</v>
      </c>
      <c r="S855" s="106">
        <f t="shared" si="48"/>
        <v>217</v>
      </c>
      <c r="T855" s="127"/>
    </row>
    <row r="856" spans="1:20" s="149" customFormat="1" ht="16.5" customHeight="1" x14ac:dyDescent="0.25">
      <c r="A856" s="12"/>
      <c r="B856" s="12" t="s">
        <v>48</v>
      </c>
      <c r="C856" s="319"/>
      <c r="D856" s="12"/>
      <c r="E856" s="12"/>
      <c r="F856" s="184"/>
      <c r="G856" s="12" t="s">
        <v>1745</v>
      </c>
      <c r="H856" s="12" t="s">
        <v>68</v>
      </c>
      <c r="I856" s="12" t="s">
        <v>1746</v>
      </c>
      <c r="J856" s="126" t="s">
        <v>1377</v>
      </c>
      <c r="K856" s="12"/>
      <c r="L856" s="106">
        <v>500</v>
      </c>
      <c r="M856" s="12"/>
      <c r="N856" s="12"/>
      <c r="O856" s="127"/>
      <c r="P856" s="12"/>
      <c r="Q856" s="12"/>
      <c r="R856" s="127">
        <v>200</v>
      </c>
      <c r="S856" s="106">
        <f t="shared" si="48"/>
        <v>300</v>
      </c>
      <c r="T856" s="127"/>
    </row>
    <row r="857" spans="1:20" s="149" customFormat="1" ht="16.5" customHeight="1" x14ac:dyDescent="0.25">
      <c r="A857" s="12"/>
      <c r="B857" s="12" t="s">
        <v>48</v>
      </c>
      <c r="C857" s="319"/>
      <c r="D857" s="12"/>
      <c r="E857" s="12"/>
      <c r="F857" s="184"/>
      <c r="G857" s="12" t="s">
        <v>960</v>
      </c>
      <c r="H857" s="12" t="s">
        <v>1190</v>
      </c>
      <c r="I857" s="12" t="s">
        <v>1585</v>
      </c>
      <c r="J857" s="126" t="s">
        <v>1377</v>
      </c>
      <c r="K857" s="12"/>
      <c r="L857" s="106">
        <v>417</v>
      </c>
      <c r="M857" s="12"/>
      <c r="N857" s="12"/>
      <c r="O857" s="127"/>
      <c r="P857" s="12"/>
      <c r="Q857" s="12"/>
      <c r="R857" s="127">
        <v>200</v>
      </c>
      <c r="S857" s="106">
        <f t="shared" si="48"/>
        <v>217</v>
      </c>
      <c r="T857" s="127"/>
    </row>
    <row r="858" spans="1:20" s="149" customFormat="1" ht="16.5" customHeight="1" x14ac:dyDescent="0.25">
      <c r="A858" s="12"/>
      <c r="B858" s="12" t="s">
        <v>48</v>
      </c>
      <c r="C858" s="319"/>
      <c r="D858" s="12"/>
      <c r="E858" s="12"/>
      <c r="F858" s="184" t="s">
        <v>1157</v>
      </c>
      <c r="G858" s="12" t="s">
        <v>960</v>
      </c>
      <c r="H858" s="12" t="s">
        <v>1191</v>
      </c>
      <c r="I858" s="12" t="s">
        <v>1585</v>
      </c>
      <c r="J858" s="126" t="s">
        <v>1377</v>
      </c>
      <c r="K858" s="12"/>
      <c r="L858" s="106">
        <v>417</v>
      </c>
      <c r="M858" s="12"/>
      <c r="N858" s="12"/>
      <c r="O858" s="127"/>
      <c r="P858" s="12"/>
      <c r="Q858" s="12"/>
      <c r="R858" s="127">
        <v>200</v>
      </c>
      <c r="S858" s="106">
        <f t="shared" si="48"/>
        <v>217</v>
      </c>
      <c r="T858" s="127"/>
    </row>
    <row r="859" spans="1:20" s="149" customFormat="1" ht="16.5" customHeight="1" x14ac:dyDescent="0.25">
      <c r="A859" s="188" t="s">
        <v>40</v>
      </c>
      <c r="B859" s="108" t="s">
        <v>48</v>
      </c>
      <c r="C859" s="108"/>
      <c r="D859" s="108"/>
      <c r="E859" s="108"/>
      <c r="F859" s="108"/>
      <c r="G859" s="125" t="s">
        <v>568</v>
      </c>
      <c r="H859" s="125" t="s">
        <v>68</v>
      </c>
      <c r="I859" s="191" t="s">
        <v>347</v>
      </c>
      <c r="J859" s="179" t="s">
        <v>636</v>
      </c>
      <c r="L859" s="108">
        <v>225</v>
      </c>
      <c r="O859" s="108"/>
      <c r="R859" s="108">
        <f>+L859</f>
        <v>225</v>
      </c>
      <c r="S859" s="108"/>
      <c r="T859" s="108"/>
    </row>
    <row r="860" spans="1:20" s="149" customFormat="1" ht="16.5" customHeight="1" x14ac:dyDescent="0.25">
      <c r="A860" s="188"/>
      <c r="B860" s="149" t="s">
        <v>48</v>
      </c>
      <c r="C860" s="108"/>
      <c r="G860" s="183" t="s">
        <v>1795</v>
      </c>
      <c r="H860" s="183" t="s">
        <v>431</v>
      </c>
      <c r="I860" s="183" t="s">
        <v>1769</v>
      </c>
      <c r="J860" s="179" t="s">
        <v>1377</v>
      </c>
      <c r="L860" s="90">
        <v>500</v>
      </c>
      <c r="O860" s="108"/>
      <c r="R860" s="90">
        <v>250</v>
      </c>
      <c r="S860" s="90">
        <f>+L860-R860</f>
        <v>250</v>
      </c>
      <c r="T860" s="108"/>
    </row>
    <row r="861" spans="1:20" s="149" customFormat="1" ht="16.5" customHeight="1" x14ac:dyDescent="0.25">
      <c r="A861" s="188"/>
      <c r="B861" s="149" t="s">
        <v>48</v>
      </c>
      <c r="C861" s="108"/>
      <c r="G861" s="183" t="s">
        <v>2728</v>
      </c>
      <c r="H861" s="183" t="s">
        <v>68</v>
      </c>
      <c r="I861" s="183" t="s">
        <v>2729</v>
      </c>
      <c r="J861" s="149" t="s">
        <v>1377</v>
      </c>
      <c r="L861" s="90">
        <v>2500</v>
      </c>
      <c r="O861" s="108">
        <v>500</v>
      </c>
      <c r="R861" s="108">
        <v>250</v>
      </c>
      <c r="S861" s="90">
        <f t="shared" ref="S861:S867" si="49">+L861-O861-R861</f>
        <v>1750</v>
      </c>
      <c r="T861" s="108"/>
    </row>
    <row r="862" spans="1:20" s="149" customFormat="1" ht="16.5" customHeight="1" x14ac:dyDescent="0.25">
      <c r="A862" s="188"/>
      <c r="B862" s="149" t="s">
        <v>48</v>
      </c>
      <c r="C862" s="108"/>
      <c r="G862" s="183" t="s">
        <v>1438</v>
      </c>
      <c r="H862" s="183" t="s">
        <v>431</v>
      </c>
      <c r="I862" s="183" t="s">
        <v>1105</v>
      </c>
      <c r="J862" s="179" t="s">
        <v>1377</v>
      </c>
      <c r="L862" s="90">
        <v>2500</v>
      </c>
      <c r="O862" s="108">
        <v>500</v>
      </c>
      <c r="R862" s="108">
        <v>250</v>
      </c>
      <c r="S862" s="90">
        <f t="shared" si="49"/>
        <v>1750</v>
      </c>
      <c r="T862" s="108"/>
    </row>
    <row r="863" spans="1:20" s="12" customFormat="1" ht="20.25" customHeight="1" x14ac:dyDescent="0.25">
      <c r="A863" s="188"/>
      <c r="B863" s="149" t="s">
        <v>48</v>
      </c>
      <c r="C863" s="108"/>
      <c r="D863" s="149"/>
      <c r="E863" s="149"/>
      <c r="F863" s="149"/>
      <c r="G863" s="183" t="s">
        <v>1796</v>
      </c>
      <c r="H863" s="183" t="s">
        <v>431</v>
      </c>
      <c r="I863" s="183" t="s">
        <v>1797</v>
      </c>
      <c r="J863" s="179" t="s">
        <v>1377</v>
      </c>
      <c r="K863" s="149"/>
      <c r="L863" s="90">
        <v>1850</v>
      </c>
      <c r="M863" s="149"/>
      <c r="N863" s="149"/>
      <c r="O863" s="108">
        <v>250</v>
      </c>
      <c r="P863" s="149"/>
      <c r="Q863" s="149"/>
      <c r="R863" s="108">
        <v>500</v>
      </c>
      <c r="S863" s="90">
        <f t="shared" si="49"/>
        <v>1100</v>
      </c>
      <c r="T863" s="108"/>
    </row>
    <row r="864" spans="1:20" s="12" customFormat="1" ht="20.25" customHeight="1" x14ac:dyDescent="0.25">
      <c r="A864" s="188"/>
      <c r="B864" s="149" t="s">
        <v>48</v>
      </c>
      <c r="C864" s="108"/>
      <c r="D864" s="149"/>
      <c r="E864" s="149"/>
      <c r="F864" s="149"/>
      <c r="G864" s="183" t="s">
        <v>1383</v>
      </c>
      <c r="H864" s="183" t="s">
        <v>431</v>
      </c>
      <c r="I864" s="183" t="s">
        <v>1384</v>
      </c>
      <c r="J864" s="179" t="s">
        <v>1377</v>
      </c>
      <c r="K864" s="149"/>
      <c r="L864" s="90">
        <v>2500</v>
      </c>
      <c r="M864" s="149"/>
      <c r="N864" s="149"/>
      <c r="O864" s="108">
        <v>250</v>
      </c>
      <c r="P864" s="149"/>
      <c r="Q864" s="149"/>
      <c r="R864" s="108">
        <v>250</v>
      </c>
      <c r="S864" s="90">
        <f t="shared" si="49"/>
        <v>2000</v>
      </c>
      <c r="T864" s="108"/>
    </row>
    <row r="865" spans="1:88" s="199" customFormat="1" ht="24.75" customHeight="1" x14ac:dyDescent="0.25">
      <c r="A865" s="12"/>
      <c r="B865" s="12"/>
      <c r="C865" s="319"/>
      <c r="D865" s="12"/>
      <c r="E865" s="12"/>
      <c r="F865" s="184"/>
      <c r="G865" s="12" t="s">
        <v>1830</v>
      </c>
      <c r="H865" s="12" t="s">
        <v>1201</v>
      </c>
      <c r="I865" s="12" t="s">
        <v>1831</v>
      </c>
      <c r="J865" s="126" t="s">
        <v>1377</v>
      </c>
      <c r="K865" s="12"/>
      <c r="L865" s="106">
        <v>800</v>
      </c>
      <c r="M865" s="12"/>
      <c r="N865" s="12"/>
      <c r="O865" s="127">
        <v>100</v>
      </c>
      <c r="P865" s="12"/>
      <c r="Q865" s="12"/>
      <c r="R865" s="127">
        <v>200</v>
      </c>
      <c r="S865" s="106">
        <f t="shared" si="49"/>
        <v>500</v>
      </c>
      <c r="T865" s="127"/>
    </row>
    <row r="866" spans="1:88" s="149" customFormat="1" ht="16.5" customHeight="1" x14ac:dyDescent="0.25">
      <c r="A866" s="12"/>
      <c r="B866" s="12"/>
      <c r="C866" s="319"/>
      <c r="D866" s="12"/>
      <c r="E866" s="12"/>
      <c r="F866" s="353" t="s">
        <v>1202</v>
      </c>
      <c r="G866" s="12" t="s">
        <v>960</v>
      </c>
      <c r="H866" s="12" t="s">
        <v>1203</v>
      </c>
      <c r="I866" s="12" t="s">
        <v>1585</v>
      </c>
      <c r="J866" s="126" t="s">
        <v>1377</v>
      </c>
      <c r="K866" s="12"/>
      <c r="L866" s="106">
        <v>415</v>
      </c>
      <c r="M866" s="12"/>
      <c r="N866" s="12"/>
      <c r="O866" s="127">
        <v>100</v>
      </c>
      <c r="P866" s="12"/>
      <c r="Q866" s="12"/>
      <c r="R866" s="127">
        <v>200</v>
      </c>
      <c r="S866" s="106">
        <f t="shared" si="49"/>
        <v>115</v>
      </c>
      <c r="T866" s="127"/>
    </row>
    <row r="867" spans="1:88" s="149" customFormat="1" ht="16.5" customHeight="1" x14ac:dyDescent="0.25">
      <c r="A867" s="12"/>
      <c r="B867" s="12"/>
      <c r="C867" s="319"/>
      <c r="D867" s="12"/>
      <c r="E867" s="12"/>
      <c r="F867" s="184"/>
      <c r="G867" s="12" t="s">
        <v>1832</v>
      </c>
      <c r="H867" s="12" t="s">
        <v>1204</v>
      </c>
      <c r="I867" s="12" t="s">
        <v>1833</v>
      </c>
      <c r="J867" s="126" t="s">
        <v>1377</v>
      </c>
      <c r="K867" s="12"/>
      <c r="L867" s="106">
        <v>2500</v>
      </c>
      <c r="M867" s="12"/>
      <c r="N867" s="12"/>
      <c r="O867" s="127">
        <v>100</v>
      </c>
      <c r="P867" s="12"/>
      <c r="Q867" s="12"/>
      <c r="R867" s="127">
        <v>200</v>
      </c>
      <c r="S867" s="106">
        <f t="shared" si="49"/>
        <v>2200</v>
      </c>
      <c r="T867" s="127"/>
    </row>
    <row r="868" spans="1:88" s="149" customFormat="1" ht="16.5" customHeight="1" x14ac:dyDescent="0.25">
      <c r="A868" s="12"/>
      <c r="B868" s="12"/>
      <c r="C868" s="319"/>
      <c r="D868" s="12"/>
      <c r="E868" s="12"/>
      <c r="F868" s="184" t="s">
        <v>1205</v>
      </c>
      <c r="G868" s="12" t="s">
        <v>960</v>
      </c>
      <c r="H868" s="12" t="s">
        <v>1206</v>
      </c>
      <c r="I868" s="12" t="s">
        <v>1585</v>
      </c>
      <c r="J868" s="126" t="s">
        <v>1377</v>
      </c>
      <c r="K868" s="12"/>
      <c r="L868" s="106">
        <v>415</v>
      </c>
      <c r="M868" s="12"/>
      <c r="N868" s="12"/>
      <c r="O868" s="127"/>
      <c r="P868" s="12"/>
      <c r="Q868" s="12"/>
      <c r="R868" s="127">
        <v>200</v>
      </c>
      <c r="S868" s="106">
        <f>+L868-R868</f>
        <v>215</v>
      </c>
      <c r="T868" s="127"/>
    </row>
    <row r="869" spans="1:88" s="149" customFormat="1" ht="16.5" customHeight="1" x14ac:dyDescent="0.25">
      <c r="A869" s="12"/>
      <c r="B869" s="12"/>
      <c r="C869" s="319"/>
      <c r="D869" s="12"/>
      <c r="E869" s="12"/>
      <c r="F869" s="184"/>
      <c r="G869" s="12" t="s">
        <v>1834</v>
      </c>
      <c r="H869" s="12" t="s">
        <v>1206</v>
      </c>
      <c r="I869" s="12" t="s">
        <v>1835</v>
      </c>
      <c r="J869" s="126" t="s">
        <v>1377</v>
      </c>
      <c r="K869" s="12"/>
      <c r="L869" s="106">
        <v>1500</v>
      </c>
      <c r="M869" s="12"/>
      <c r="N869" s="12"/>
      <c r="O869" s="127"/>
      <c r="P869" s="12"/>
      <c r="Q869" s="12"/>
      <c r="R869" s="127">
        <v>200</v>
      </c>
      <c r="S869" s="106">
        <f>+L869-R869</f>
        <v>1300</v>
      </c>
      <c r="T869" s="127"/>
    </row>
    <row r="870" spans="1:88" s="149" customFormat="1" ht="16.5" customHeight="1" x14ac:dyDescent="0.25">
      <c r="A870" s="12"/>
      <c r="B870" s="12"/>
      <c r="C870" s="319"/>
      <c r="D870" s="12"/>
      <c r="E870" s="12"/>
      <c r="F870" s="184" t="s">
        <v>1207</v>
      </c>
      <c r="G870" s="12" t="s">
        <v>960</v>
      </c>
      <c r="H870" s="12" t="s">
        <v>432</v>
      </c>
      <c r="I870" s="12" t="s">
        <v>1585</v>
      </c>
      <c r="J870" s="126" t="s">
        <v>1377</v>
      </c>
      <c r="K870" s="12"/>
      <c r="L870" s="106">
        <v>417</v>
      </c>
      <c r="M870" s="12"/>
      <c r="N870" s="12"/>
      <c r="O870" s="127">
        <v>100</v>
      </c>
      <c r="P870" s="12"/>
      <c r="Q870" s="12"/>
      <c r="R870" s="127">
        <v>200</v>
      </c>
      <c r="S870" s="106">
        <f>+L870-O870-R870</f>
        <v>117</v>
      </c>
      <c r="T870" s="127"/>
    </row>
    <row r="871" spans="1:88" s="149" customFormat="1" ht="16.5" customHeight="1" x14ac:dyDescent="0.25">
      <c r="A871" s="188" t="s">
        <v>40</v>
      </c>
      <c r="C871" s="108"/>
      <c r="G871" s="125" t="s">
        <v>1383</v>
      </c>
      <c r="H871" s="125" t="s">
        <v>432</v>
      </c>
      <c r="I871" s="125" t="s">
        <v>1384</v>
      </c>
      <c r="J871" s="179" t="s">
        <v>1379</v>
      </c>
      <c r="L871" s="108">
        <v>3500</v>
      </c>
      <c r="O871" s="108"/>
      <c r="R871" s="108">
        <v>350</v>
      </c>
      <c r="S871" s="90">
        <f t="shared" ref="S871:S876" si="50">+L871-R871</f>
        <v>3150</v>
      </c>
      <c r="T871" s="108"/>
    </row>
    <row r="872" spans="1:88" s="149" customFormat="1" ht="16.5" customHeight="1" x14ac:dyDescent="0.25">
      <c r="A872" s="188"/>
      <c r="B872" s="149" t="s">
        <v>58</v>
      </c>
      <c r="C872" s="108"/>
      <c r="G872" s="183" t="s">
        <v>2707</v>
      </c>
      <c r="H872" s="183" t="s">
        <v>290</v>
      </c>
      <c r="I872" s="183" t="s">
        <v>1610</v>
      </c>
      <c r="J872" s="179" t="s">
        <v>1377</v>
      </c>
      <c r="L872" s="90">
        <v>2252</v>
      </c>
      <c r="O872" s="108"/>
      <c r="R872" s="108">
        <v>250</v>
      </c>
      <c r="S872" s="90">
        <f t="shared" si="50"/>
        <v>2002</v>
      </c>
      <c r="T872" s="108"/>
    </row>
    <row r="873" spans="1:88" s="12" customFormat="1" ht="19.5" customHeight="1" x14ac:dyDescent="0.25">
      <c r="A873" s="188"/>
      <c r="B873" s="149" t="s">
        <v>58</v>
      </c>
      <c r="C873" s="108"/>
      <c r="D873" s="149"/>
      <c r="E873" s="149"/>
      <c r="F873" s="149"/>
      <c r="G873" s="183" t="s">
        <v>2706</v>
      </c>
      <c r="H873" s="183" t="s">
        <v>290</v>
      </c>
      <c r="I873" s="183" t="s">
        <v>1677</v>
      </c>
      <c r="J873" s="179" t="s">
        <v>1377</v>
      </c>
      <c r="K873" s="149"/>
      <c r="L873" s="90">
        <v>2252</v>
      </c>
      <c r="M873" s="149"/>
      <c r="N873" s="149"/>
      <c r="O873" s="108"/>
      <c r="P873" s="149"/>
      <c r="Q873" s="149"/>
      <c r="R873" s="108">
        <v>250</v>
      </c>
      <c r="S873" s="90">
        <f t="shared" si="50"/>
        <v>2002</v>
      </c>
      <c r="T873" s="108"/>
    </row>
    <row r="874" spans="1:88" ht="24.75" customHeight="1" x14ac:dyDescent="0.25">
      <c r="A874" s="349"/>
      <c r="B874" s="56" t="s">
        <v>58</v>
      </c>
      <c r="D874" s="56"/>
      <c r="E874" s="56"/>
      <c r="F874" s="56"/>
      <c r="G874" s="337" t="s">
        <v>2705</v>
      </c>
      <c r="H874" s="354" t="s">
        <v>290</v>
      </c>
      <c r="I874" s="196" t="s">
        <v>1102</v>
      </c>
      <c r="J874" s="179" t="s">
        <v>1377</v>
      </c>
      <c r="K874" s="149"/>
      <c r="L874" s="90">
        <v>2500</v>
      </c>
      <c r="M874" s="56"/>
      <c r="N874" s="56"/>
      <c r="O874" s="108"/>
      <c r="P874" s="56"/>
      <c r="Q874" s="56"/>
      <c r="R874" s="108">
        <v>250</v>
      </c>
      <c r="S874" s="90">
        <f t="shared" si="50"/>
        <v>2250</v>
      </c>
      <c r="T874" s="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  <c r="CG874" s="12"/>
      <c r="CH874" s="12"/>
      <c r="CI874" s="12"/>
      <c r="CJ874" s="12"/>
    </row>
    <row r="875" spans="1:88" s="149" customFormat="1" ht="16.5" customHeight="1" x14ac:dyDescent="0.25">
      <c r="A875" s="188"/>
      <c r="B875" s="149" t="s">
        <v>58</v>
      </c>
      <c r="C875" s="108"/>
      <c r="G875" s="183" t="s">
        <v>2709</v>
      </c>
      <c r="H875" s="183" t="s">
        <v>439</v>
      </c>
      <c r="I875" s="183" t="s">
        <v>1677</v>
      </c>
      <c r="J875" s="179" t="s">
        <v>634</v>
      </c>
      <c r="L875" s="90">
        <v>2000</v>
      </c>
      <c r="O875" s="108"/>
      <c r="R875" s="108">
        <v>250</v>
      </c>
      <c r="S875" s="90">
        <f t="shared" si="50"/>
        <v>1750</v>
      </c>
      <c r="T875" s="108"/>
    </row>
    <row r="876" spans="1:88" s="149" customFormat="1" ht="16.5" customHeight="1" x14ac:dyDescent="0.25">
      <c r="A876" s="349"/>
      <c r="B876" s="56" t="s">
        <v>58</v>
      </c>
      <c r="C876" s="2"/>
      <c r="D876" s="56"/>
      <c r="E876" s="56"/>
      <c r="F876" s="56"/>
      <c r="G876" s="183" t="s">
        <v>2708</v>
      </c>
      <c r="H876" s="183" t="s">
        <v>439</v>
      </c>
      <c r="I876" s="183" t="s">
        <v>1677</v>
      </c>
      <c r="J876" s="179" t="s">
        <v>634</v>
      </c>
      <c r="K876" s="56"/>
      <c r="L876" s="104">
        <v>2000</v>
      </c>
      <c r="M876" s="56"/>
      <c r="N876" s="56"/>
      <c r="O876" s="108"/>
      <c r="P876" s="56"/>
      <c r="Q876" s="56"/>
      <c r="R876" s="108">
        <v>250</v>
      </c>
      <c r="S876" s="90">
        <f t="shared" si="50"/>
        <v>1750</v>
      </c>
      <c r="T876" s="2"/>
    </row>
    <row r="877" spans="1:88" s="149" customFormat="1" ht="16.5" customHeight="1" x14ac:dyDescent="0.25">
      <c r="A877" s="349"/>
      <c r="B877" s="56" t="s">
        <v>58</v>
      </c>
      <c r="C877" s="2"/>
      <c r="D877" s="56"/>
      <c r="E877" s="56"/>
      <c r="F877" s="56"/>
      <c r="G877" s="342" t="s">
        <v>794</v>
      </c>
      <c r="H877" s="342" t="s">
        <v>90</v>
      </c>
      <c r="I877" s="342" t="s">
        <v>748</v>
      </c>
      <c r="J877" s="179" t="s">
        <v>634</v>
      </c>
      <c r="K877" s="56"/>
      <c r="L877" s="104">
        <v>250</v>
      </c>
      <c r="M877" s="56"/>
      <c r="N877" s="56"/>
      <c r="O877" s="108"/>
      <c r="P877" s="56"/>
      <c r="Q877" s="56"/>
      <c r="R877" s="90">
        <v>250</v>
      </c>
      <c r="S877" s="108"/>
      <c r="T877" s="2"/>
    </row>
    <row r="878" spans="1:88" s="149" customFormat="1" ht="24.75" customHeight="1" x14ac:dyDescent="0.25">
      <c r="A878" s="149" t="s">
        <v>40</v>
      </c>
      <c r="B878" s="149" t="s">
        <v>58</v>
      </c>
      <c r="C878" s="108"/>
      <c r="G878" s="125" t="s">
        <v>517</v>
      </c>
      <c r="H878" s="149" t="s">
        <v>434</v>
      </c>
      <c r="I878" s="149" t="s">
        <v>1305</v>
      </c>
      <c r="J878" s="179" t="s">
        <v>1378</v>
      </c>
      <c r="L878" s="108">
        <v>3250</v>
      </c>
      <c r="O878" s="108">
        <v>200</v>
      </c>
      <c r="R878" s="108">
        <v>250</v>
      </c>
      <c r="S878" s="108">
        <f>+L878-O878-R878</f>
        <v>2800</v>
      </c>
      <c r="T878" s="90"/>
    </row>
    <row r="879" spans="1:88" s="149" customFormat="1" ht="37.5" customHeight="1" x14ac:dyDescent="0.25">
      <c r="A879" s="149" t="s">
        <v>40</v>
      </c>
      <c r="B879" s="149" t="s">
        <v>58</v>
      </c>
      <c r="C879" s="410"/>
      <c r="D879" s="410"/>
      <c r="E879" s="410"/>
      <c r="F879" s="410"/>
      <c r="G879" s="125" t="s">
        <v>517</v>
      </c>
      <c r="H879" s="149" t="s">
        <v>90</v>
      </c>
      <c r="I879" s="149" t="s">
        <v>2086</v>
      </c>
      <c r="J879" s="179" t="s">
        <v>1378</v>
      </c>
      <c r="L879" s="108">
        <v>3250</v>
      </c>
      <c r="O879" s="108">
        <v>200</v>
      </c>
      <c r="R879" s="108">
        <v>250</v>
      </c>
      <c r="S879" s="108">
        <f>+L879-O879-R879</f>
        <v>2800</v>
      </c>
      <c r="T879" s="90"/>
    </row>
    <row r="880" spans="1:88" s="12" customFormat="1" ht="24.75" customHeight="1" x14ac:dyDescent="0.25">
      <c r="A880" s="188" t="s">
        <v>40</v>
      </c>
      <c r="B880" s="149" t="s">
        <v>58</v>
      </c>
      <c r="C880" s="108"/>
      <c r="D880" s="149"/>
      <c r="E880" s="149"/>
      <c r="F880" s="149"/>
      <c r="G880" s="125" t="s">
        <v>435</v>
      </c>
      <c r="H880" s="125" t="s">
        <v>436</v>
      </c>
      <c r="I880" s="191" t="s">
        <v>925</v>
      </c>
      <c r="J880" s="179" t="s">
        <v>1379</v>
      </c>
      <c r="K880" s="149"/>
      <c r="L880" s="108">
        <v>3000</v>
      </c>
      <c r="M880" s="149"/>
      <c r="N880" s="149"/>
      <c r="O880" s="108">
        <v>200</v>
      </c>
      <c r="P880" s="149"/>
      <c r="Q880" s="149"/>
      <c r="R880" s="108">
        <v>250</v>
      </c>
      <c r="S880" s="108">
        <f>+L880-O880-R880</f>
        <v>2550</v>
      </c>
      <c r="T880" s="108"/>
    </row>
    <row r="881" spans="1:88" s="12" customFormat="1" ht="24.75" customHeight="1" x14ac:dyDescent="0.25">
      <c r="A881" s="188" t="s">
        <v>40</v>
      </c>
      <c r="B881" s="149" t="s">
        <v>58</v>
      </c>
      <c r="C881" s="108"/>
      <c r="D881" s="149"/>
      <c r="E881" s="149"/>
      <c r="F881" s="149"/>
      <c r="G881" s="125" t="s">
        <v>437</v>
      </c>
      <c r="H881" s="125" t="s">
        <v>434</v>
      </c>
      <c r="I881" s="191" t="s">
        <v>398</v>
      </c>
      <c r="J881" s="179" t="s">
        <v>649</v>
      </c>
      <c r="K881" s="149"/>
      <c r="L881" s="108">
        <v>500</v>
      </c>
      <c r="M881" s="149"/>
      <c r="N881" s="149"/>
      <c r="O881" s="108">
        <v>200</v>
      </c>
      <c r="P881" s="149"/>
      <c r="Q881" s="149"/>
      <c r="R881" s="108">
        <f>+L881-O881</f>
        <v>300</v>
      </c>
      <c r="S881" s="108"/>
      <c r="T881" s="108"/>
    </row>
    <row r="882" spans="1:88" s="12" customFormat="1" ht="24.75" customHeight="1" x14ac:dyDescent="0.25">
      <c r="A882" s="188" t="s">
        <v>40</v>
      </c>
      <c r="B882" s="149" t="s">
        <v>58</v>
      </c>
      <c r="C882" s="108"/>
      <c r="D882" s="149"/>
      <c r="E882" s="149"/>
      <c r="F882" s="149"/>
      <c r="G882" s="125" t="s">
        <v>793</v>
      </c>
      <c r="H882" s="125" t="s">
        <v>433</v>
      </c>
      <c r="I882" s="149" t="s">
        <v>1316</v>
      </c>
      <c r="J882" s="149" t="s">
        <v>1379</v>
      </c>
      <c r="K882" s="149"/>
      <c r="L882" s="90">
        <v>2250</v>
      </c>
      <c r="M882" s="149"/>
      <c r="N882" s="149"/>
      <c r="O882" s="195">
        <v>200</v>
      </c>
      <c r="P882" s="149"/>
      <c r="Q882" s="149"/>
      <c r="R882" s="90">
        <v>250</v>
      </c>
      <c r="S882" s="90">
        <f>+L882-O882-R882</f>
        <v>1800</v>
      </c>
      <c r="T882" s="108"/>
    </row>
    <row r="883" spans="1:88" s="12" customFormat="1" ht="24.75" customHeight="1" x14ac:dyDescent="0.25">
      <c r="A883" s="188" t="s">
        <v>40</v>
      </c>
      <c r="B883" s="149" t="s">
        <v>58</v>
      </c>
      <c r="C883" s="108"/>
      <c r="D883" s="149"/>
      <c r="E883" s="149"/>
      <c r="F883" s="149"/>
      <c r="G883" s="125" t="s">
        <v>438</v>
      </c>
      <c r="H883" s="125" t="s">
        <v>439</v>
      </c>
      <c r="I883" s="191" t="s">
        <v>374</v>
      </c>
      <c r="J883" s="179" t="s">
        <v>649</v>
      </c>
      <c r="K883" s="149"/>
      <c r="L883" s="108">
        <v>1250</v>
      </c>
      <c r="M883" s="149"/>
      <c r="N883" s="149"/>
      <c r="O883" s="108">
        <v>200</v>
      </c>
      <c r="P883" s="149"/>
      <c r="Q883" s="149"/>
      <c r="R883" s="108">
        <v>250</v>
      </c>
      <c r="S883" s="108"/>
      <c r="T883" s="108"/>
    </row>
    <row r="884" spans="1:88" s="12" customFormat="1" ht="21.75" customHeight="1" x14ac:dyDescent="0.25">
      <c r="B884" s="12" t="s">
        <v>58</v>
      </c>
      <c r="C884" s="108"/>
      <c r="G884" s="183" t="s">
        <v>2710</v>
      </c>
      <c r="H884" s="183" t="s">
        <v>291</v>
      </c>
      <c r="I884" s="183" t="s">
        <v>1677</v>
      </c>
      <c r="J884" s="126" t="s">
        <v>1515</v>
      </c>
      <c r="K884" s="183"/>
      <c r="L884" s="184">
        <v>2000</v>
      </c>
      <c r="M884" s="184"/>
      <c r="N884" s="184"/>
      <c r="O884" s="184"/>
      <c r="P884" s="184"/>
      <c r="Q884" s="184"/>
      <c r="R884" s="184">
        <v>200</v>
      </c>
      <c r="S884" s="184">
        <f t="shared" ref="S884:S890" si="51">+L884-R884</f>
        <v>1800</v>
      </c>
      <c r="T884" s="127"/>
    </row>
    <row r="885" spans="1:88" s="56" customFormat="1" ht="33.75" customHeight="1" x14ac:dyDescent="0.25">
      <c r="A885" s="12"/>
      <c r="B885" s="12" t="s">
        <v>58</v>
      </c>
      <c r="C885" s="108"/>
      <c r="D885" s="12"/>
      <c r="E885" s="12"/>
      <c r="F885" s="12"/>
      <c r="G885" s="183" t="s">
        <v>1685</v>
      </c>
      <c r="H885" s="183" t="s">
        <v>1684</v>
      </c>
      <c r="I885" s="183" t="s">
        <v>1686</v>
      </c>
      <c r="J885" s="126" t="s">
        <v>1515</v>
      </c>
      <c r="K885" s="183"/>
      <c r="L885" s="184">
        <v>2000</v>
      </c>
      <c r="M885" s="184"/>
      <c r="N885" s="184"/>
      <c r="O885" s="184"/>
      <c r="P885" s="184"/>
      <c r="Q885" s="184"/>
      <c r="R885" s="184">
        <v>200</v>
      </c>
      <c r="S885" s="184">
        <f t="shared" si="51"/>
        <v>1800</v>
      </c>
      <c r="T885" s="127"/>
      <c r="U885" s="149"/>
      <c r="V885" s="149"/>
      <c r="W885" s="149"/>
      <c r="X885" s="149"/>
      <c r="Y885" s="149"/>
      <c r="Z885" s="149"/>
      <c r="AA885" s="149"/>
      <c r="AB885" s="149"/>
      <c r="AC885" s="149"/>
      <c r="AD885" s="149"/>
      <c r="AE885" s="149"/>
      <c r="AF885" s="149"/>
      <c r="AG885" s="149"/>
      <c r="AH885" s="149"/>
      <c r="AI885" s="149"/>
      <c r="AJ885" s="149"/>
      <c r="AK885" s="149"/>
      <c r="AL885" s="149"/>
      <c r="AM885" s="149"/>
      <c r="AN885" s="149"/>
      <c r="AO885" s="149"/>
      <c r="AP885" s="149"/>
      <c r="AQ885" s="149"/>
      <c r="AR885" s="149"/>
      <c r="AS885" s="149"/>
      <c r="AT885" s="149"/>
      <c r="AU885" s="149"/>
      <c r="AV885" s="149"/>
      <c r="AW885" s="149"/>
      <c r="AX885" s="149"/>
      <c r="AY885" s="149"/>
      <c r="AZ885" s="149"/>
      <c r="BA885" s="149"/>
      <c r="BB885" s="149"/>
      <c r="BC885" s="149"/>
      <c r="BD885" s="149"/>
      <c r="BE885" s="149"/>
      <c r="BF885" s="149"/>
      <c r="BG885" s="149"/>
      <c r="BH885" s="149"/>
      <c r="BI885" s="149"/>
      <c r="BJ885" s="149"/>
      <c r="BK885" s="149"/>
      <c r="BL885" s="149"/>
      <c r="BM885" s="149"/>
      <c r="BN885" s="149"/>
      <c r="BO885" s="149"/>
      <c r="BP885" s="149"/>
      <c r="BQ885" s="149"/>
      <c r="BR885" s="149"/>
      <c r="BS885" s="149"/>
      <c r="BT885" s="149"/>
      <c r="BU885" s="149"/>
      <c r="BV885" s="149"/>
      <c r="BW885" s="149"/>
      <c r="BX885" s="149"/>
      <c r="BY885" s="149"/>
      <c r="BZ885" s="149"/>
      <c r="CA885" s="149"/>
      <c r="CB885" s="149"/>
      <c r="CC885" s="149"/>
      <c r="CD885" s="149"/>
      <c r="CE885" s="149"/>
      <c r="CF885" s="149"/>
      <c r="CG885" s="149"/>
      <c r="CH885" s="149"/>
      <c r="CI885" s="149"/>
      <c r="CJ885" s="149"/>
    </row>
    <row r="886" spans="1:88" s="12" customFormat="1" ht="24.75" customHeight="1" x14ac:dyDescent="0.25">
      <c r="B886" s="12" t="s">
        <v>58</v>
      </c>
      <c r="C886" s="108"/>
      <c r="G886" s="183" t="s">
        <v>2704</v>
      </c>
      <c r="H886" s="183" t="s">
        <v>1687</v>
      </c>
      <c r="I886" s="183" t="s">
        <v>1686</v>
      </c>
      <c r="J886" s="126" t="s">
        <v>1515</v>
      </c>
      <c r="K886" s="183"/>
      <c r="L886" s="184">
        <v>2000</v>
      </c>
      <c r="M886" s="184"/>
      <c r="N886" s="184"/>
      <c r="O886" s="184"/>
      <c r="P886" s="184"/>
      <c r="Q886" s="184"/>
      <c r="R886" s="184">
        <v>200</v>
      </c>
      <c r="S886" s="184">
        <f t="shared" si="51"/>
        <v>1800</v>
      </c>
      <c r="T886" s="127"/>
    </row>
    <row r="887" spans="1:88" s="12" customFormat="1" ht="24.75" customHeight="1" x14ac:dyDescent="0.25">
      <c r="B887" s="12" t="s">
        <v>58</v>
      </c>
      <c r="C887" s="319"/>
      <c r="F887" s="184" t="s">
        <v>1208</v>
      </c>
      <c r="G887" s="12" t="s">
        <v>960</v>
      </c>
      <c r="H887" s="12" t="s">
        <v>90</v>
      </c>
      <c r="I887" s="12" t="s">
        <v>1585</v>
      </c>
      <c r="J887" s="126" t="s">
        <v>1377</v>
      </c>
      <c r="L887" s="106">
        <v>417</v>
      </c>
      <c r="O887" s="127"/>
      <c r="R887" s="127">
        <v>200</v>
      </c>
      <c r="S887" s="106">
        <f t="shared" si="51"/>
        <v>217</v>
      </c>
      <c r="T887" s="127"/>
    </row>
    <row r="888" spans="1:88" s="12" customFormat="1" ht="24.75" customHeight="1" x14ac:dyDescent="0.25">
      <c r="B888" s="12" t="s">
        <v>58</v>
      </c>
      <c r="C888" s="319"/>
      <c r="F888" s="184" t="s">
        <v>1209</v>
      </c>
      <c r="G888" s="12" t="s">
        <v>960</v>
      </c>
      <c r="H888" s="12" t="s">
        <v>291</v>
      </c>
      <c r="I888" s="12" t="s">
        <v>1585</v>
      </c>
      <c r="J888" s="126" t="s">
        <v>1377</v>
      </c>
      <c r="L888" s="106">
        <v>417</v>
      </c>
      <c r="O888" s="127"/>
      <c r="R888" s="127">
        <v>200</v>
      </c>
      <c r="S888" s="106">
        <f t="shared" si="51"/>
        <v>217</v>
      </c>
      <c r="T888" s="127"/>
    </row>
    <row r="889" spans="1:88" s="12" customFormat="1" ht="24.75" customHeight="1" x14ac:dyDescent="0.25">
      <c r="B889" s="12" t="s">
        <v>58</v>
      </c>
      <c r="C889" s="319"/>
      <c r="F889" s="184" t="s">
        <v>1210</v>
      </c>
      <c r="G889" s="12" t="s">
        <v>960</v>
      </c>
      <c r="H889" s="12" t="s">
        <v>236</v>
      </c>
      <c r="I889" s="12" t="s">
        <v>1585</v>
      </c>
      <c r="J889" s="126" t="s">
        <v>1377</v>
      </c>
      <c r="L889" s="106">
        <v>417</v>
      </c>
      <c r="O889" s="127"/>
      <c r="R889" s="127">
        <v>200</v>
      </c>
      <c r="S889" s="106">
        <f t="shared" si="51"/>
        <v>217</v>
      </c>
      <c r="T889" s="127"/>
    </row>
    <row r="890" spans="1:88" s="56" customFormat="1" ht="32.25" customHeight="1" x14ac:dyDescent="0.25">
      <c r="A890" s="188"/>
      <c r="B890" s="149" t="s">
        <v>58</v>
      </c>
      <c r="C890" s="108"/>
      <c r="D890" s="149"/>
      <c r="E890" s="149"/>
      <c r="F890" s="108"/>
      <c r="G890" s="196" t="s">
        <v>1753</v>
      </c>
      <c r="H890" s="196" t="s">
        <v>439</v>
      </c>
      <c r="I890" s="12" t="s">
        <v>2711</v>
      </c>
      <c r="J890" s="126" t="s">
        <v>1377</v>
      </c>
      <c r="K890" s="149"/>
      <c r="L890" s="90">
        <v>417</v>
      </c>
      <c r="M890" s="149"/>
      <c r="N890" s="149"/>
      <c r="O890" s="108"/>
      <c r="P890" s="149"/>
      <c r="Q890" s="149"/>
      <c r="R890" s="127">
        <v>200</v>
      </c>
      <c r="S890" s="106">
        <f t="shared" si="51"/>
        <v>217</v>
      </c>
      <c r="T890" s="108"/>
      <c r="U890" s="149"/>
      <c r="V890" s="149"/>
      <c r="W890" s="149"/>
      <c r="X890" s="149"/>
      <c r="Y890" s="149"/>
      <c r="Z890" s="149"/>
      <c r="AA890" s="149"/>
      <c r="AB890" s="149"/>
      <c r="AC890" s="149"/>
      <c r="AD890" s="149"/>
      <c r="AE890" s="149"/>
      <c r="AF890" s="149"/>
      <c r="AG890" s="149"/>
      <c r="AH890" s="149"/>
      <c r="AI890" s="149"/>
      <c r="AJ890" s="149"/>
      <c r="AK890" s="149"/>
      <c r="AL890" s="149"/>
      <c r="AM890" s="149"/>
      <c r="AN890" s="149"/>
      <c r="AO890" s="149"/>
      <c r="AP890" s="149"/>
      <c r="AQ890" s="149"/>
      <c r="AR890" s="149"/>
      <c r="AS890" s="149"/>
      <c r="AT890" s="149"/>
      <c r="AU890" s="149"/>
      <c r="AV890" s="149"/>
      <c r="AW890" s="149"/>
      <c r="AX890" s="149"/>
      <c r="AY890" s="149"/>
      <c r="AZ890" s="149"/>
      <c r="BA890" s="149"/>
      <c r="BB890" s="149"/>
      <c r="BC890" s="149"/>
      <c r="BD890" s="149"/>
      <c r="BE890" s="149"/>
      <c r="BF890" s="149"/>
      <c r="BG890" s="149"/>
      <c r="BH890" s="149"/>
      <c r="BI890" s="149"/>
      <c r="BJ890" s="149"/>
      <c r="BK890" s="149"/>
      <c r="BL890" s="149"/>
      <c r="BM890" s="149"/>
      <c r="BN890" s="149"/>
      <c r="BO890" s="149"/>
      <c r="BP890" s="149"/>
      <c r="BQ890" s="149"/>
      <c r="BR890" s="149"/>
      <c r="BS890" s="149"/>
      <c r="BT890" s="149"/>
      <c r="BU890" s="149"/>
      <c r="BV890" s="149"/>
      <c r="BW890" s="149"/>
      <c r="BX890" s="149"/>
      <c r="BY890" s="149"/>
      <c r="BZ890" s="149"/>
      <c r="CA890" s="149"/>
      <c r="CB890" s="149"/>
      <c r="CC890" s="149"/>
      <c r="CD890" s="149"/>
      <c r="CE890" s="149"/>
      <c r="CF890" s="149"/>
      <c r="CG890" s="149"/>
      <c r="CH890" s="149"/>
      <c r="CI890" s="149"/>
      <c r="CJ890" s="149"/>
    </row>
    <row r="891" spans="1:88" s="149" customFormat="1" ht="21" customHeight="1" x14ac:dyDescent="0.25">
      <c r="A891" s="188"/>
      <c r="B891" s="149" t="s">
        <v>58</v>
      </c>
      <c r="F891" s="108" t="s">
        <v>1690</v>
      </c>
      <c r="G891" s="196" t="s">
        <v>1041</v>
      </c>
      <c r="H891" s="196" t="s">
        <v>290</v>
      </c>
      <c r="I891" s="149" t="s">
        <v>1585</v>
      </c>
      <c r="J891" s="126" t="s">
        <v>1377</v>
      </c>
      <c r="L891" s="90">
        <v>417</v>
      </c>
      <c r="R891" s="90">
        <v>2</v>
      </c>
      <c r="S891" s="193"/>
    </row>
    <row r="892" spans="1:88" s="149" customFormat="1" ht="23.25" customHeight="1" x14ac:dyDescent="0.25">
      <c r="A892" s="258"/>
      <c r="B892" s="178" t="s">
        <v>58</v>
      </c>
      <c r="C892" s="127"/>
      <c r="D892" s="178"/>
      <c r="E892" s="178"/>
      <c r="F892" s="127" t="s">
        <v>1239</v>
      </c>
      <c r="G892" s="256" t="s">
        <v>1041</v>
      </c>
      <c r="H892" s="196" t="s">
        <v>290</v>
      </c>
      <c r="I892" s="12" t="s">
        <v>1585</v>
      </c>
      <c r="J892" s="126" t="s">
        <v>1377</v>
      </c>
      <c r="K892" s="178"/>
      <c r="L892" s="106">
        <v>417</v>
      </c>
      <c r="M892" s="178"/>
      <c r="N892" s="178"/>
      <c r="O892" s="127"/>
      <c r="P892" s="178"/>
      <c r="Q892" s="178"/>
      <c r="R892" s="106">
        <v>2</v>
      </c>
      <c r="S892" s="106"/>
      <c r="T892" s="127"/>
    </row>
    <row r="893" spans="1:88" s="149" customFormat="1" ht="22.5" customHeight="1" x14ac:dyDescent="0.25">
      <c r="A893" s="258"/>
      <c r="B893" s="178" t="s">
        <v>58</v>
      </c>
      <c r="C893" s="127"/>
      <c r="D893" s="178"/>
      <c r="E893" s="178"/>
      <c r="F893" s="127" t="s">
        <v>1689</v>
      </c>
      <c r="G893" s="256" t="s">
        <v>1041</v>
      </c>
      <c r="H893" s="256" t="s">
        <v>291</v>
      </c>
      <c r="I893" s="12" t="s">
        <v>1585</v>
      </c>
      <c r="J893" s="126" t="s">
        <v>1377</v>
      </c>
      <c r="K893" s="178"/>
      <c r="L893" s="106">
        <v>417</v>
      </c>
      <c r="M893" s="178"/>
      <c r="N893" s="178"/>
      <c r="O893" s="127"/>
      <c r="P893" s="178"/>
      <c r="Q893" s="178"/>
      <c r="R893" s="106">
        <v>2</v>
      </c>
      <c r="S893" s="106"/>
      <c r="T893" s="127"/>
    </row>
    <row r="894" spans="1:88" s="199" customFormat="1" ht="20.25" customHeight="1" x14ac:dyDescent="0.25">
      <c r="A894" s="188"/>
      <c r="B894" s="149" t="s">
        <v>58</v>
      </c>
      <c r="C894" s="108"/>
      <c r="D894" s="149"/>
      <c r="E894" s="149"/>
      <c r="F894" s="108" t="s">
        <v>1688</v>
      </c>
      <c r="G894" s="183" t="s">
        <v>1041</v>
      </c>
      <c r="H894" s="183" t="s">
        <v>290</v>
      </c>
      <c r="I894" s="12" t="s">
        <v>1585</v>
      </c>
      <c r="J894" s="126" t="s">
        <v>1377</v>
      </c>
      <c r="K894" s="149"/>
      <c r="L894" s="90">
        <v>417</v>
      </c>
      <c r="M894" s="149"/>
      <c r="N894" s="149"/>
      <c r="O894" s="108"/>
      <c r="P894" s="149"/>
      <c r="Q894" s="149"/>
      <c r="R894" s="90">
        <v>2</v>
      </c>
      <c r="S894" s="90"/>
      <c r="T894" s="108"/>
    </row>
    <row r="895" spans="1:88" s="199" customFormat="1" ht="16.5" customHeight="1" x14ac:dyDescent="0.25">
      <c r="A895" s="188" t="s">
        <v>40</v>
      </c>
      <c r="B895" s="2" t="s">
        <v>62</v>
      </c>
      <c r="C895" s="2"/>
      <c r="D895" s="2"/>
      <c r="E895" s="2"/>
      <c r="F895" s="2"/>
      <c r="G895" s="344" t="s">
        <v>1398</v>
      </c>
      <c r="H895" s="344" t="s">
        <v>183</v>
      </c>
      <c r="I895" s="344" t="s">
        <v>1384</v>
      </c>
      <c r="J895" s="340" t="s">
        <v>1376</v>
      </c>
      <c r="K895" s="149"/>
      <c r="L895" s="108">
        <v>2500</v>
      </c>
      <c r="M895" s="149"/>
      <c r="N895" s="149"/>
      <c r="O895" s="108">
        <v>500</v>
      </c>
      <c r="P895" s="149"/>
      <c r="Q895" s="149"/>
      <c r="R895" s="108">
        <v>350</v>
      </c>
      <c r="S895" s="108">
        <f t="shared" ref="S895:S900" si="52">+L895-O895-R895</f>
        <v>1650</v>
      </c>
      <c r="T895" s="108"/>
    </row>
    <row r="896" spans="1:88" s="199" customFormat="1" ht="16.5" customHeight="1" x14ac:dyDescent="0.25">
      <c r="A896" s="149" t="s">
        <v>40</v>
      </c>
      <c r="B896" s="149" t="s">
        <v>62</v>
      </c>
      <c r="C896" s="108"/>
      <c r="D896" s="149"/>
      <c r="E896" s="149"/>
      <c r="F896" s="149"/>
      <c r="G896" s="179" t="s">
        <v>517</v>
      </c>
      <c r="H896" s="149" t="s">
        <v>441</v>
      </c>
      <c r="I896" s="149" t="s">
        <v>1038</v>
      </c>
      <c r="J896" s="179" t="s">
        <v>1376</v>
      </c>
      <c r="K896" s="149"/>
      <c r="L896" s="108">
        <v>2695</v>
      </c>
      <c r="M896" s="149"/>
      <c r="N896" s="149"/>
      <c r="O896" s="108"/>
      <c r="P896" s="149"/>
      <c r="Q896" s="149"/>
      <c r="R896" s="90">
        <v>350</v>
      </c>
      <c r="S896" s="90">
        <f t="shared" si="52"/>
        <v>2345</v>
      </c>
      <c r="T896" s="90"/>
    </row>
    <row r="897" spans="1:20" s="199" customFormat="1" ht="16.5" customHeight="1" x14ac:dyDescent="0.25">
      <c r="A897" s="188"/>
      <c r="B897" s="149" t="s">
        <v>62</v>
      </c>
      <c r="C897" s="108"/>
      <c r="D897" s="149"/>
      <c r="E897" s="149"/>
      <c r="F897" s="149"/>
      <c r="G897" s="183" t="s">
        <v>796</v>
      </c>
      <c r="H897" s="183" t="s">
        <v>183</v>
      </c>
      <c r="I897" s="183" t="s">
        <v>797</v>
      </c>
      <c r="J897" s="179" t="s">
        <v>1377</v>
      </c>
      <c r="K897" s="149"/>
      <c r="L897" s="90">
        <v>2000</v>
      </c>
      <c r="M897" s="149"/>
      <c r="N897" s="149"/>
      <c r="O897" s="108"/>
      <c r="P897" s="149"/>
      <c r="Q897" s="149"/>
      <c r="R897" s="108">
        <v>350</v>
      </c>
      <c r="S897" s="90">
        <f t="shared" si="52"/>
        <v>1650</v>
      </c>
      <c r="T897" s="108"/>
    </row>
    <row r="898" spans="1:20" s="199" customFormat="1" ht="16.5" customHeight="1" x14ac:dyDescent="0.25">
      <c r="A898" s="188"/>
      <c r="B898" s="149" t="s">
        <v>62</v>
      </c>
      <c r="C898" s="108"/>
      <c r="D898" s="149"/>
      <c r="E898" s="149"/>
      <c r="F898" s="149"/>
      <c r="G898" s="183" t="s">
        <v>964</v>
      </c>
      <c r="H898" s="183" t="s">
        <v>795</v>
      </c>
      <c r="I898" s="183" t="s">
        <v>1344</v>
      </c>
      <c r="J898" s="149" t="s">
        <v>1377</v>
      </c>
      <c r="K898" s="149"/>
      <c r="L898" s="90">
        <v>2500</v>
      </c>
      <c r="M898" s="149"/>
      <c r="N898" s="149"/>
      <c r="O898" s="108">
        <v>500</v>
      </c>
      <c r="P898" s="149"/>
      <c r="Q898" s="149"/>
      <c r="R898" s="108">
        <v>350</v>
      </c>
      <c r="S898" s="90">
        <f t="shared" si="52"/>
        <v>1650</v>
      </c>
      <c r="T898" s="108"/>
    </row>
    <row r="899" spans="1:20" s="199" customFormat="1" ht="16.5" customHeight="1" x14ac:dyDescent="0.25">
      <c r="A899" s="188"/>
      <c r="B899" s="149" t="s">
        <v>62</v>
      </c>
      <c r="C899" s="108"/>
      <c r="D899" s="149"/>
      <c r="E899" s="149"/>
      <c r="F899" s="149"/>
      <c r="G899" s="183" t="s">
        <v>348</v>
      </c>
      <c r="H899" s="183" t="s">
        <v>440</v>
      </c>
      <c r="I899" s="183" t="s">
        <v>798</v>
      </c>
      <c r="J899" s="149" t="s">
        <v>1377</v>
      </c>
      <c r="K899" s="149"/>
      <c r="L899" s="90">
        <v>2500</v>
      </c>
      <c r="M899" s="149"/>
      <c r="N899" s="149"/>
      <c r="O899" s="108">
        <v>500</v>
      </c>
      <c r="P899" s="149"/>
      <c r="Q899" s="149"/>
      <c r="R899" s="108">
        <v>350</v>
      </c>
      <c r="S899" s="90">
        <f t="shared" si="52"/>
        <v>1650</v>
      </c>
      <c r="T899" s="108"/>
    </row>
    <row r="900" spans="1:20" s="149" customFormat="1" ht="16.5" customHeight="1" x14ac:dyDescent="0.25">
      <c r="A900" s="188"/>
      <c r="B900" s="149" t="s">
        <v>62</v>
      </c>
      <c r="C900" s="108"/>
      <c r="G900" s="183" t="s">
        <v>1096</v>
      </c>
      <c r="H900" s="183" t="s">
        <v>1095</v>
      </c>
      <c r="I900" s="183" t="s">
        <v>1097</v>
      </c>
      <c r="J900" s="179" t="s">
        <v>1377</v>
      </c>
      <c r="L900" s="90">
        <v>3500</v>
      </c>
      <c r="O900" s="108"/>
      <c r="R900" s="108">
        <v>350</v>
      </c>
      <c r="S900" s="90">
        <f t="shared" si="52"/>
        <v>3150</v>
      </c>
      <c r="T900" s="108"/>
    </row>
    <row r="901" spans="1:20" s="149" customFormat="1" ht="16.5" customHeight="1" x14ac:dyDescent="0.25">
      <c r="A901" s="12"/>
      <c r="B901" s="12" t="s">
        <v>62</v>
      </c>
      <c r="C901" s="319"/>
      <c r="D901" s="12"/>
      <c r="E901" s="12"/>
      <c r="F901" s="127" t="s">
        <v>1211</v>
      </c>
      <c r="G901" s="12" t="s">
        <v>960</v>
      </c>
      <c r="H901" s="12" t="s">
        <v>131</v>
      </c>
      <c r="I901" s="12" t="s">
        <v>1585</v>
      </c>
      <c r="J901" s="126" t="s">
        <v>1377</v>
      </c>
      <c r="K901" s="12"/>
      <c r="L901" s="106">
        <v>417</v>
      </c>
      <c r="M901" s="12"/>
      <c r="N901" s="12"/>
      <c r="O901" s="127"/>
      <c r="P901" s="12"/>
      <c r="Q901" s="12"/>
      <c r="R901" s="127">
        <v>200</v>
      </c>
      <c r="S901" s="106">
        <f>+L901-R901</f>
        <v>217</v>
      </c>
      <c r="T901" s="127"/>
    </row>
    <row r="902" spans="1:20" s="149" customFormat="1" ht="16.5" customHeight="1" x14ac:dyDescent="0.25">
      <c r="A902" s="188"/>
      <c r="C902" s="108"/>
      <c r="G902" s="183" t="s">
        <v>1798</v>
      </c>
      <c r="H902" s="183" t="s">
        <v>1799</v>
      </c>
      <c r="I902" s="183" t="s">
        <v>1800</v>
      </c>
      <c r="J902" s="149" t="s">
        <v>1377</v>
      </c>
      <c r="L902" s="90">
        <v>2500</v>
      </c>
      <c r="O902" s="108">
        <v>1500</v>
      </c>
      <c r="R902" s="108">
        <v>250</v>
      </c>
      <c r="S902" s="90">
        <f>+L902-O902-R902</f>
        <v>750</v>
      </c>
      <c r="T902" s="108"/>
    </row>
    <row r="903" spans="1:20" s="149" customFormat="1" ht="24.75" customHeight="1" x14ac:dyDescent="0.25">
      <c r="A903" s="12"/>
      <c r="B903" s="12" t="s">
        <v>48</v>
      </c>
      <c r="C903" s="319"/>
      <c r="D903" s="12"/>
      <c r="E903" s="12"/>
      <c r="F903" s="184" t="s">
        <v>1212</v>
      </c>
      <c r="G903" s="12" t="s">
        <v>960</v>
      </c>
      <c r="H903" s="12" t="s">
        <v>442</v>
      </c>
      <c r="I903" s="12" t="s">
        <v>1585</v>
      </c>
      <c r="J903" s="126" t="s">
        <v>1377</v>
      </c>
      <c r="K903" s="12"/>
      <c r="L903" s="106">
        <v>415</v>
      </c>
      <c r="M903" s="12"/>
      <c r="N903" s="12"/>
      <c r="O903" s="127"/>
      <c r="P903" s="12"/>
      <c r="Q903" s="12"/>
      <c r="R903" s="127">
        <v>200</v>
      </c>
      <c r="S903" s="106">
        <f>+L903-R903</f>
        <v>215</v>
      </c>
      <c r="T903" s="127"/>
    </row>
    <row r="904" spans="1:20" s="12" customFormat="1" ht="24.75" customHeight="1" x14ac:dyDescent="0.25">
      <c r="B904" s="12" t="s">
        <v>48</v>
      </c>
      <c r="C904" s="319"/>
      <c r="F904" s="184" t="s">
        <v>1213</v>
      </c>
      <c r="G904" s="12" t="s">
        <v>960</v>
      </c>
      <c r="H904" s="12" t="s">
        <v>448</v>
      </c>
      <c r="I904" s="12" t="s">
        <v>1585</v>
      </c>
      <c r="J904" s="126" t="s">
        <v>1377</v>
      </c>
      <c r="L904" s="106">
        <v>417</v>
      </c>
      <c r="O904" s="127"/>
      <c r="R904" s="127">
        <v>200</v>
      </c>
      <c r="S904" s="106">
        <f>+L904-R904</f>
        <v>217</v>
      </c>
      <c r="T904" s="127"/>
    </row>
    <row r="905" spans="1:20" s="149" customFormat="1" ht="24.75" customHeight="1" x14ac:dyDescent="0.25">
      <c r="A905" s="12"/>
      <c r="B905" s="12" t="s">
        <v>48</v>
      </c>
      <c r="C905" s="319"/>
      <c r="D905" s="12"/>
      <c r="E905" s="12"/>
      <c r="F905" s="184" t="s">
        <v>1214</v>
      </c>
      <c r="G905" s="12" t="s">
        <v>960</v>
      </c>
      <c r="H905" s="12" t="s">
        <v>442</v>
      </c>
      <c r="I905" s="12" t="s">
        <v>1585</v>
      </c>
      <c r="J905" s="126" t="s">
        <v>1377</v>
      </c>
      <c r="K905" s="12"/>
      <c r="L905" s="106">
        <v>417</v>
      </c>
      <c r="M905" s="12"/>
      <c r="N905" s="12"/>
      <c r="O905" s="127"/>
      <c r="P905" s="12"/>
      <c r="Q905" s="12"/>
      <c r="R905" s="127">
        <v>200</v>
      </c>
      <c r="S905" s="106">
        <f>+L905-R905</f>
        <v>217</v>
      </c>
      <c r="T905" s="127"/>
    </row>
    <row r="906" spans="1:20" s="12" customFormat="1" ht="24.75" customHeight="1" x14ac:dyDescent="0.25">
      <c r="B906" s="12" t="s">
        <v>48</v>
      </c>
      <c r="C906" s="319"/>
      <c r="F906" s="184" t="s">
        <v>1215</v>
      </c>
      <c r="G906" s="12" t="s">
        <v>960</v>
      </c>
      <c r="H906" s="12" t="s">
        <v>448</v>
      </c>
      <c r="I906" s="12" t="s">
        <v>1585</v>
      </c>
      <c r="J906" s="126" t="s">
        <v>1377</v>
      </c>
      <c r="L906" s="106">
        <v>417</v>
      </c>
      <c r="O906" s="127"/>
      <c r="R906" s="127">
        <v>209</v>
      </c>
      <c r="S906" s="106">
        <f>+L906-R906</f>
        <v>208</v>
      </c>
      <c r="T906" s="127"/>
    </row>
    <row r="907" spans="1:20" s="178" customFormat="1" ht="24.75" customHeight="1" x14ac:dyDescent="0.25">
      <c r="A907" s="12"/>
      <c r="B907" s="12" t="s">
        <v>48</v>
      </c>
      <c r="C907" s="319"/>
      <c r="D907" s="12"/>
      <c r="E907" s="12"/>
      <c r="F907" s="184" t="s">
        <v>1216</v>
      </c>
      <c r="G907" s="12" t="s">
        <v>960</v>
      </c>
      <c r="H907" s="12" t="s">
        <v>444</v>
      </c>
      <c r="I907" s="12" t="s">
        <v>1585</v>
      </c>
      <c r="J907" s="126" t="s">
        <v>1377</v>
      </c>
      <c r="K907" s="12"/>
      <c r="L907" s="106">
        <v>415</v>
      </c>
      <c r="M907" s="12"/>
      <c r="N907" s="12"/>
      <c r="O907" s="127"/>
      <c r="P907" s="12"/>
      <c r="Q907" s="12"/>
      <c r="R907" s="127">
        <v>300</v>
      </c>
      <c r="S907" s="106">
        <f>+L907-R907</f>
        <v>115</v>
      </c>
      <c r="T907" s="127"/>
    </row>
    <row r="908" spans="1:20" s="12" customFormat="1" ht="24.75" customHeight="1" x14ac:dyDescent="0.25">
      <c r="A908" s="188" t="s">
        <v>40</v>
      </c>
      <c r="B908" s="149" t="s">
        <v>48</v>
      </c>
      <c r="C908" s="108"/>
      <c r="D908" s="149"/>
      <c r="E908" s="149"/>
      <c r="F908" s="149"/>
      <c r="G908" s="125" t="s">
        <v>443</v>
      </c>
      <c r="H908" s="125" t="s">
        <v>444</v>
      </c>
      <c r="I908" s="191" t="s">
        <v>398</v>
      </c>
      <c r="J908" s="179" t="s">
        <v>649</v>
      </c>
      <c r="K908" s="149"/>
      <c r="L908" s="108">
        <v>825</v>
      </c>
      <c r="M908" s="149"/>
      <c r="N908" s="149"/>
      <c r="O908" s="108">
        <v>200</v>
      </c>
      <c r="P908" s="149"/>
      <c r="Q908" s="149"/>
      <c r="R908" s="108">
        <v>300</v>
      </c>
      <c r="S908" s="108"/>
      <c r="T908" s="108"/>
    </row>
    <row r="909" spans="1:20" s="178" customFormat="1" ht="18" customHeight="1" x14ac:dyDescent="0.25">
      <c r="A909" s="188" t="s">
        <v>40</v>
      </c>
      <c r="B909" s="149" t="s">
        <v>48</v>
      </c>
      <c r="C909" s="108"/>
      <c r="D909" s="149"/>
      <c r="E909" s="149"/>
      <c r="F909" s="149"/>
      <c r="G909" s="12" t="s">
        <v>1439</v>
      </c>
      <c r="H909" s="125" t="s">
        <v>444</v>
      </c>
      <c r="I909" s="12" t="s">
        <v>1440</v>
      </c>
      <c r="J909" s="179" t="s">
        <v>649</v>
      </c>
      <c r="K909" s="149"/>
      <c r="L909" s="108">
        <v>1250</v>
      </c>
      <c r="M909" s="149"/>
      <c r="N909" s="149"/>
      <c r="O909" s="108">
        <v>200</v>
      </c>
      <c r="P909" s="149"/>
      <c r="Q909" s="149"/>
      <c r="R909" s="108">
        <v>300</v>
      </c>
      <c r="S909" s="108"/>
      <c r="T909" s="108"/>
    </row>
    <row r="910" spans="1:20" s="12" customFormat="1" ht="18" customHeight="1" x14ac:dyDescent="0.25">
      <c r="A910" s="188" t="s">
        <v>40</v>
      </c>
      <c r="B910" s="149" t="s">
        <v>48</v>
      </c>
      <c r="C910" s="108"/>
      <c r="D910" s="149"/>
      <c r="E910" s="149"/>
      <c r="F910" s="149"/>
      <c r="G910" s="125" t="s">
        <v>1118</v>
      </c>
      <c r="H910" s="125" t="s">
        <v>444</v>
      </c>
      <c r="I910" s="191" t="s">
        <v>347</v>
      </c>
      <c r="J910" s="179" t="s">
        <v>649</v>
      </c>
      <c r="K910" s="149"/>
      <c r="L910" s="108">
        <v>350</v>
      </c>
      <c r="M910" s="149"/>
      <c r="N910" s="149"/>
      <c r="O910" s="108"/>
      <c r="P910" s="149"/>
      <c r="Q910" s="149"/>
      <c r="R910" s="108">
        <f>+L910</f>
        <v>350</v>
      </c>
      <c r="S910" s="108"/>
      <c r="T910" s="108"/>
    </row>
    <row r="911" spans="1:20" s="12" customFormat="1" ht="18" customHeight="1" x14ac:dyDescent="0.25">
      <c r="A911" s="188"/>
      <c r="B911" s="149" t="s">
        <v>48</v>
      </c>
      <c r="C911" s="108"/>
      <c r="D911" s="149"/>
      <c r="E911" s="149"/>
      <c r="F911" s="149"/>
      <c r="G911" s="183" t="s">
        <v>799</v>
      </c>
      <c r="H911" s="183" t="s">
        <v>448</v>
      </c>
      <c r="I911" s="183" t="s">
        <v>668</v>
      </c>
      <c r="J911" s="179" t="s">
        <v>634</v>
      </c>
      <c r="K911" s="149"/>
      <c r="L911" s="90">
        <v>750</v>
      </c>
      <c r="M911" s="149"/>
      <c r="N911" s="149"/>
      <c r="O911" s="108">
        <v>500</v>
      </c>
      <c r="P911" s="149"/>
      <c r="Q911" s="149"/>
      <c r="R911" s="90">
        <f>+L911-O911</f>
        <v>250</v>
      </c>
      <c r="S911" s="108"/>
      <c r="T911" s="108"/>
    </row>
    <row r="912" spans="1:20" s="12" customFormat="1" ht="18" customHeight="1" x14ac:dyDescent="0.25">
      <c r="A912" s="188"/>
      <c r="B912" s="149" t="s">
        <v>48</v>
      </c>
      <c r="C912" s="108"/>
      <c r="D912" s="149"/>
      <c r="E912" s="149"/>
      <c r="F912" s="149"/>
      <c r="G912" s="183" t="s">
        <v>1383</v>
      </c>
      <c r="H912" s="183" t="s">
        <v>444</v>
      </c>
      <c r="I912" s="183" t="s">
        <v>1384</v>
      </c>
      <c r="J912" s="179" t="s">
        <v>1377</v>
      </c>
      <c r="K912" s="149"/>
      <c r="L912" s="90">
        <v>2500</v>
      </c>
      <c r="M912" s="149"/>
      <c r="N912" s="149"/>
      <c r="O912" s="108"/>
      <c r="P912" s="149"/>
      <c r="Q912" s="149"/>
      <c r="R912" s="108">
        <v>250</v>
      </c>
      <c r="S912" s="90">
        <f t="shared" ref="S912:S923" si="53">+L912-R912</f>
        <v>2250</v>
      </c>
      <c r="T912" s="108"/>
    </row>
    <row r="913" spans="1:88" s="12" customFormat="1" ht="30.75" customHeight="1" x14ac:dyDescent="0.25">
      <c r="C913" s="319"/>
      <c r="G913" s="12" t="s">
        <v>960</v>
      </c>
      <c r="H913" s="12" t="s">
        <v>449</v>
      </c>
      <c r="I913" s="12" t="s">
        <v>1585</v>
      </c>
      <c r="J913" s="126" t="s">
        <v>1377</v>
      </c>
      <c r="L913" s="106">
        <v>417</v>
      </c>
      <c r="O913" s="127"/>
      <c r="R913" s="127">
        <v>300</v>
      </c>
      <c r="S913" s="106">
        <f t="shared" si="53"/>
        <v>117</v>
      </c>
      <c r="T913" s="127"/>
    </row>
    <row r="914" spans="1:88" s="149" customFormat="1" ht="16.5" customHeight="1" x14ac:dyDescent="0.25">
      <c r="A914" s="12"/>
      <c r="B914" s="12"/>
      <c r="C914" s="319"/>
      <c r="D914" s="12"/>
      <c r="E914" s="12"/>
      <c r="F914" s="12"/>
      <c r="G914" s="12" t="s">
        <v>960</v>
      </c>
      <c r="H914" s="12" t="s">
        <v>449</v>
      </c>
      <c r="I914" s="12" t="s">
        <v>1585</v>
      </c>
      <c r="J914" s="126" t="s">
        <v>1377</v>
      </c>
      <c r="K914" s="12"/>
      <c r="L914" s="106">
        <v>417</v>
      </c>
      <c r="M914" s="12"/>
      <c r="N914" s="12"/>
      <c r="O914" s="127"/>
      <c r="P914" s="12"/>
      <c r="Q914" s="12"/>
      <c r="R914" s="127">
        <v>300</v>
      </c>
      <c r="S914" s="106">
        <f t="shared" si="53"/>
        <v>117</v>
      </c>
      <c r="T914" s="127"/>
    </row>
    <row r="915" spans="1:88" s="12" customFormat="1" ht="24.75" customHeight="1" x14ac:dyDescent="0.25">
      <c r="C915" s="319"/>
      <c r="G915" s="12" t="s">
        <v>960</v>
      </c>
      <c r="H915" s="12" t="s">
        <v>449</v>
      </c>
      <c r="I915" s="12" t="s">
        <v>1585</v>
      </c>
      <c r="J915" s="126" t="s">
        <v>1377</v>
      </c>
      <c r="L915" s="106">
        <v>415</v>
      </c>
      <c r="O915" s="127"/>
      <c r="R915" s="127">
        <v>300</v>
      </c>
      <c r="S915" s="106">
        <f t="shared" si="53"/>
        <v>115</v>
      </c>
      <c r="T915" s="127"/>
    </row>
    <row r="916" spans="1:88" s="12" customFormat="1" ht="24.75" customHeight="1" x14ac:dyDescent="0.25">
      <c r="C916" s="319"/>
      <c r="G916" s="12" t="s">
        <v>960</v>
      </c>
      <c r="H916" s="12" t="s">
        <v>1046</v>
      </c>
      <c r="I916" s="12" t="s">
        <v>1585</v>
      </c>
      <c r="J916" s="126" t="s">
        <v>1377</v>
      </c>
      <c r="L916" s="106">
        <v>417</v>
      </c>
      <c r="O916" s="127"/>
      <c r="R916" s="127">
        <v>300</v>
      </c>
      <c r="S916" s="106">
        <f t="shared" si="53"/>
        <v>117</v>
      </c>
      <c r="T916" s="127"/>
    </row>
    <row r="917" spans="1:88" s="12" customFormat="1" ht="24.75" customHeight="1" x14ac:dyDescent="0.25">
      <c r="C917" s="319"/>
      <c r="G917" s="12" t="s">
        <v>960</v>
      </c>
      <c r="H917" s="12" t="s">
        <v>1217</v>
      </c>
      <c r="I917" s="12" t="s">
        <v>1585</v>
      </c>
      <c r="J917" s="126" t="s">
        <v>1377</v>
      </c>
      <c r="L917" s="106">
        <v>417</v>
      </c>
      <c r="O917" s="127"/>
      <c r="R917" s="127">
        <v>300</v>
      </c>
      <c r="S917" s="106">
        <f t="shared" si="53"/>
        <v>117</v>
      </c>
      <c r="T917" s="127"/>
    </row>
    <row r="918" spans="1:88" s="12" customFormat="1" ht="24.75" customHeight="1" x14ac:dyDescent="0.25">
      <c r="C918" s="319"/>
      <c r="G918" s="12" t="s">
        <v>960</v>
      </c>
      <c r="H918" s="12" t="s">
        <v>292</v>
      </c>
      <c r="I918" s="12" t="s">
        <v>1585</v>
      </c>
      <c r="J918" s="126" t="s">
        <v>1377</v>
      </c>
      <c r="L918" s="106">
        <v>417</v>
      </c>
      <c r="O918" s="127"/>
      <c r="R918" s="127">
        <v>300</v>
      </c>
      <c r="S918" s="106">
        <f t="shared" si="53"/>
        <v>117</v>
      </c>
      <c r="T918" s="127"/>
    </row>
    <row r="919" spans="1:88" s="149" customFormat="1" ht="16.5" customHeight="1" x14ac:dyDescent="0.25">
      <c r="A919" s="12"/>
      <c r="B919" s="12"/>
      <c r="C919" s="319"/>
      <c r="D919" s="12"/>
      <c r="E919" s="12"/>
      <c r="F919" s="12"/>
      <c r="G919" s="12" t="s">
        <v>960</v>
      </c>
      <c r="H919" s="12" t="s">
        <v>292</v>
      </c>
      <c r="I919" s="12" t="s">
        <v>1585</v>
      </c>
      <c r="J919" s="126" t="s">
        <v>1377</v>
      </c>
      <c r="K919" s="12"/>
      <c r="L919" s="106">
        <v>417</v>
      </c>
      <c r="M919" s="12"/>
      <c r="N919" s="12"/>
      <c r="O919" s="127"/>
      <c r="P919" s="12"/>
      <c r="Q919" s="12"/>
      <c r="R919" s="127">
        <v>300</v>
      </c>
      <c r="S919" s="106">
        <f t="shared" si="53"/>
        <v>117</v>
      </c>
      <c r="T919" s="127"/>
    </row>
    <row r="920" spans="1:88" s="12" customFormat="1" ht="24.75" customHeight="1" x14ac:dyDescent="0.25">
      <c r="C920" s="319"/>
      <c r="G920" s="12" t="s">
        <v>960</v>
      </c>
      <c r="H920" s="12" t="s">
        <v>292</v>
      </c>
      <c r="I920" s="12" t="s">
        <v>1585</v>
      </c>
      <c r="J920" s="126" t="s">
        <v>1377</v>
      </c>
      <c r="L920" s="106">
        <v>417</v>
      </c>
      <c r="O920" s="127"/>
      <c r="R920" s="127">
        <v>300</v>
      </c>
      <c r="S920" s="106">
        <f t="shared" si="53"/>
        <v>117</v>
      </c>
      <c r="T920" s="127"/>
    </row>
    <row r="921" spans="1:88" s="149" customFormat="1" ht="16.5" customHeight="1" x14ac:dyDescent="0.25">
      <c r="A921" s="12"/>
      <c r="B921" s="12"/>
      <c r="C921" s="319"/>
      <c r="D921" s="12"/>
      <c r="E921" s="12"/>
      <c r="F921" s="12"/>
      <c r="G921" s="12" t="s">
        <v>960</v>
      </c>
      <c r="H921" s="12" t="s">
        <v>641</v>
      </c>
      <c r="I921" s="12" t="s">
        <v>1585</v>
      </c>
      <c r="J921" s="126" t="s">
        <v>1377</v>
      </c>
      <c r="K921" s="12"/>
      <c r="L921" s="106">
        <v>415</v>
      </c>
      <c r="M921" s="12"/>
      <c r="N921" s="12"/>
      <c r="O921" s="127"/>
      <c r="P921" s="12"/>
      <c r="Q921" s="12"/>
      <c r="R921" s="127">
        <v>300</v>
      </c>
      <c r="S921" s="106">
        <f t="shared" si="53"/>
        <v>115</v>
      </c>
      <c r="T921" s="127"/>
    </row>
    <row r="922" spans="1:88" s="149" customFormat="1" ht="16.5" customHeight="1" x14ac:dyDescent="0.25">
      <c r="A922" s="12"/>
      <c r="B922" s="12"/>
      <c r="C922" s="319"/>
      <c r="D922" s="12"/>
      <c r="E922" s="12"/>
      <c r="F922" s="12"/>
      <c r="G922" s="12" t="s">
        <v>960</v>
      </c>
      <c r="H922" s="12" t="s">
        <v>611</v>
      </c>
      <c r="I922" s="12" t="s">
        <v>1585</v>
      </c>
      <c r="J922" s="126" t="s">
        <v>1377</v>
      </c>
      <c r="K922" s="12"/>
      <c r="L922" s="106">
        <v>417</v>
      </c>
      <c r="M922" s="12"/>
      <c r="N922" s="12"/>
      <c r="O922" s="127"/>
      <c r="P922" s="12"/>
      <c r="Q922" s="12"/>
      <c r="R922" s="127">
        <v>300</v>
      </c>
      <c r="S922" s="106">
        <f t="shared" si="53"/>
        <v>117</v>
      </c>
      <c r="T922" s="127"/>
    </row>
    <row r="923" spans="1:88" s="149" customFormat="1" ht="16.5" customHeight="1" x14ac:dyDescent="0.25">
      <c r="A923" s="12"/>
      <c r="B923" s="12"/>
      <c r="C923" s="319"/>
      <c r="D923" s="12"/>
      <c r="E923" s="12"/>
      <c r="F923" s="12"/>
      <c r="G923" s="12" t="s">
        <v>960</v>
      </c>
      <c r="H923" s="12" t="s">
        <v>1218</v>
      </c>
      <c r="I923" s="12" t="s">
        <v>1585</v>
      </c>
      <c r="J923" s="126" t="s">
        <v>1377</v>
      </c>
      <c r="K923" s="12"/>
      <c r="L923" s="106">
        <v>417</v>
      </c>
      <c r="M923" s="12"/>
      <c r="N923" s="12"/>
      <c r="O923" s="127"/>
      <c r="P923" s="12"/>
      <c r="Q923" s="12"/>
      <c r="R923" s="127">
        <v>300</v>
      </c>
      <c r="S923" s="106">
        <f t="shared" si="53"/>
        <v>117</v>
      </c>
      <c r="T923" s="127"/>
    </row>
    <row r="924" spans="1:88" s="149" customFormat="1" ht="16.5" customHeight="1" x14ac:dyDescent="0.25">
      <c r="A924" s="355"/>
      <c r="B924" s="356"/>
      <c r="C924" s="4"/>
      <c r="D924" s="356"/>
      <c r="E924" s="356"/>
      <c r="F924" s="178" t="s">
        <v>1673</v>
      </c>
      <c r="G924" s="178" t="s">
        <v>960</v>
      </c>
      <c r="H924" s="357" t="s">
        <v>611</v>
      </c>
      <c r="I924" s="12" t="s">
        <v>1585</v>
      </c>
      <c r="J924" s="126" t="s">
        <v>1377</v>
      </c>
      <c r="K924" s="356"/>
      <c r="L924" s="74">
        <v>417</v>
      </c>
      <c r="M924" s="356"/>
      <c r="N924" s="356"/>
      <c r="O924" s="127"/>
      <c r="P924" s="356"/>
      <c r="Q924" s="356"/>
      <c r="R924" s="127">
        <v>2</v>
      </c>
      <c r="S924" s="106"/>
      <c r="T924" s="4"/>
    </row>
    <row r="925" spans="1:88" s="56" customFormat="1" ht="16.5" customHeight="1" x14ac:dyDescent="0.25">
      <c r="A925" s="349"/>
      <c r="C925" s="2"/>
      <c r="F925" s="358" t="s">
        <v>1674</v>
      </c>
      <c r="G925" s="149" t="s">
        <v>960</v>
      </c>
      <c r="H925" s="354" t="s">
        <v>449</v>
      </c>
      <c r="I925" s="12" t="s">
        <v>1585</v>
      </c>
      <c r="J925" s="126" t="s">
        <v>1377</v>
      </c>
      <c r="L925" s="104">
        <v>417</v>
      </c>
      <c r="O925" s="108"/>
      <c r="R925" s="108">
        <v>2</v>
      </c>
      <c r="S925" s="90"/>
      <c r="T925" s="2"/>
      <c r="U925" s="149"/>
      <c r="V925" s="149"/>
      <c r="W925" s="149"/>
      <c r="X925" s="149"/>
      <c r="Y925" s="149"/>
      <c r="Z925" s="149"/>
      <c r="AA925" s="149"/>
      <c r="AB925" s="149"/>
      <c r="AC925" s="149"/>
      <c r="AD925" s="149"/>
      <c r="AE925" s="149"/>
      <c r="AF925" s="149"/>
      <c r="AG925" s="149"/>
      <c r="AH925" s="149"/>
      <c r="AI925" s="149"/>
      <c r="AJ925" s="149"/>
      <c r="AK925" s="149"/>
      <c r="AL925" s="149"/>
      <c r="AM925" s="149"/>
      <c r="AN925" s="149"/>
      <c r="AO925" s="149"/>
      <c r="AP925" s="149"/>
      <c r="AQ925" s="149"/>
      <c r="AR925" s="149"/>
      <c r="AS925" s="149"/>
      <c r="AT925" s="149"/>
      <c r="AU925" s="149"/>
      <c r="AV925" s="149"/>
      <c r="AW925" s="149"/>
      <c r="AX925" s="149"/>
      <c r="AY925" s="149"/>
      <c r="AZ925" s="149"/>
      <c r="BA925" s="149"/>
      <c r="BB925" s="149"/>
      <c r="BC925" s="149"/>
      <c r="BD925" s="149"/>
      <c r="BE925" s="149"/>
      <c r="BF925" s="149"/>
      <c r="BG925" s="149"/>
      <c r="BH925" s="149"/>
      <c r="BI925" s="149"/>
      <c r="BJ925" s="149"/>
      <c r="BK925" s="149"/>
      <c r="BL925" s="149"/>
      <c r="BM925" s="149"/>
      <c r="BN925" s="149"/>
      <c r="BO925" s="149"/>
      <c r="BP925" s="149"/>
      <c r="BQ925" s="149"/>
      <c r="BR925" s="149"/>
      <c r="BS925" s="149"/>
      <c r="BT925" s="149"/>
      <c r="BU925" s="149"/>
      <c r="BV925" s="149"/>
      <c r="BW925" s="149"/>
      <c r="BX925" s="149"/>
      <c r="BY925" s="149"/>
      <c r="BZ925" s="149"/>
      <c r="CA925" s="149"/>
      <c r="CB925" s="149"/>
      <c r="CC925" s="149"/>
      <c r="CD925" s="149"/>
      <c r="CE925" s="149"/>
      <c r="CF925" s="149"/>
      <c r="CG925" s="149"/>
      <c r="CH925" s="149"/>
      <c r="CI925" s="149"/>
      <c r="CJ925" s="149"/>
    </row>
    <row r="926" spans="1:88" s="56" customFormat="1" ht="16.5" customHeight="1" x14ac:dyDescent="0.25">
      <c r="A926" s="355"/>
      <c r="B926" s="356"/>
      <c r="C926" s="4"/>
      <c r="D926" s="356"/>
      <c r="E926" s="356"/>
      <c r="F926" s="178" t="s">
        <v>1675</v>
      </c>
      <c r="G926" s="178" t="s">
        <v>960</v>
      </c>
      <c r="H926" s="357" t="s">
        <v>449</v>
      </c>
      <c r="I926" s="12" t="s">
        <v>1585</v>
      </c>
      <c r="J926" s="126" t="s">
        <v>1377</v>
      </c>
      <c r="K926" s="356"/>
      <c r="L926" s="74">
        <v>417</v>
      </c>
      <c r="M926" s="356"/>
      <c r="N926" s="356"/>
      <c r="O926" s="127"/>
      <c r="P926" s="356"/>
      <c r="Q926" s="356"/>
      <c r="R926" s="127">
        <v>2</v>
      </c>
      <c r="S926" s="106"/>
      <c r="T926" s="4"/>
      <c r="U926" s="149"/>
      <c r="V926" s="149"/>
      <c r="W926" s="149"/>
      <c r="X926" s="149"/>
      <c r="Y926" s="149"/>
      <c r="Z926" s="149"/>
      <c r="AA926" s="149"/>
      <c r="AB926" s="149"/>
      <c r="AC926" s="149"/>
      <c r="AD926" s="149"/>
      <c r="AE926" s="149"/>
      <c r="AF926" s="149"/>
      <c r="AG926" s="149"/>
      <c r="AH926" s="149"/>
      <c r="AI926" s="149"/>
      <c r="AJ926" s="149"/>
      <c r="AK926" s="149"/>
      <c r="AL926" s="149"/>
      <c r="AM926" s="149"/>
      <c r="AN926" s="149"/>
      <c r="AO926" s="149"/>
      <c r="AP926" s="149"/>
      <c r="AQ926" s="149"/>
      <c r="AR926" s="149"/>
      <c r="AS926" s="149"/>
      <c r="AT926" s="149"/>
      <c r="AU926" s="149"/>
      <c r="AV926" s="149"/>
      <c r="AW926" s="149"/>
      <c r="AX926" s="149"/>
      <c r="AY926" s="149"/>
      <c r="AZ926" s="149"/>
      <c r="BA926" s="149"/>
      <c r="BB926" s="149"/>
      <c r="BC926" s="149"/>
      <c r="BD926" s="149"/>
      <c r="BE926" s="149"/>
      <c r="BF926" s="149"/>
      <c r="BG926" s="149"/>
      <c r="BH926" s="149"/>
      <c r="BI926" s="149"/>
      <c r="BJ926" s="149"/>
      <c r="BK926" s="149"/>
      <c r="BL926" s="149"/>
      <c r="BM926" s="149"/>
      <c r="BN926" s="149"/>
      <c r="BO926" s="149"/>
      <c r="BP926" s="149"/>
      <c r="BQ926" s="149"/>
      <c r="BR926" s="149"/>
      <c r="BS926" s="149"/>
      <c r="BT926" s="149"/>
      <c r="BU926" s="149"/>
      <c r="BV926" s="149"/>
      <c r="BW926" s="149"/>
      <c r="BX926" s="149"/>
      <c r="BY926" s="149"/>
      <c r="BZ926" s="149"/>
      <c r="CA926" s="149"/>
      <c r="CB926" s="149"/>
      <c r="CC926" s="149"/>
      <c r="CD926" s="149"/>
      <c r="CE926" s="149"/>
      <c r="CF926" s="149"/>
      <c r="CG926" s="149"/>
      <c r="CH926" s="149"/>
      <c r="CI926" s="149"/>
      <c r="CJ926" s="149"/>
    </row>
    <row r="927" spans="1:88" s="149" customFormat="1" ht="16.5" customHeight="1" x14ac:dyDescent="0.25">
      <c r="A927" s="355"/>
      <c r="B927" s="356"/>
      <c r="C927" s="356"/>
      <c r="D927" s="356"/>
      <c r="E927" s="356"/>
      <c r="F927" s="178" t="s">
        <v>1661</v>
      </c>
      <c r="G927" s="178" t="s">
        <v>960</v>
      </c>
      <c r="H927" s="357" t="s">
        <v>611</v>
      </c>
      <c r="I927" s="178" t="s">
        <v>1585</v>
      </c>
      <c r="J927" s="126" t="s">
        <v>1377</v>
      </c>
      <c r="K927" s="356"/>
      <c r="L927" s="74">
        <v>417</v>
      </c>
      <c r="M927" s="356"/>
      <c r="N927" s="356"/>
      <c r="O927" s="178"/>
      <c r="P927" s="356"/>
      <c r="Q927" s="356"/>
      <c r="R927" s="127">
        <v>2</v>
      </c>
      <c r="S927" s="359"/>
      <c r="T927" s="356"/>
    </row>
    <row r="928" spans="1:88" ht="24.75" customHeight="1" x14ac:dyDescent="0.25">
      <c r="A928" s="349"/>
      <c r="B928" s="56"/>
      <c r="D928" s="56"/>
      <c r="E928" s="56"/>
      <c r="F928" s="149" t="s">
        <v>1676</v>
      </c>
      <c r="G928" s="12" t="s">
        <v>960</v>
      </c>
      <c r="H928" s="342" t="s">
        <v>641</v>
      </c>
      <c r="I928" s="12" t="s">
        <v>1585</v>
      </c>
      <c r="J928" s="126" t="s">
        <v>1377</v>
      </c>
      <c r="K928" s="56"/>
      <c r="L928" s="104">
        <v>417</v>
      </c>
      <c r="M928" s="56"/>
      <c r="N928" s="56"/>
      <c r="O928" s="108"/>
      <c r="P928" s="56"/>
      <c r="Q928" s="56"/>
      <c r="R928" s="108">
        <v>2</v>
      </c>
      <c r="S928" s="90"/>
      <c r="T928" s="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  <c r="CG928" s="12"/>
      <c r="CH928" s="12"/>
      <c r="CI928" s="12"/>
      <c r="CJ928" s="12"/>
    </row>
    <row r="929" spans="1:88" s="149" customFormat="1" ht="16.5" customHeight="1" x14ac:dyDescent="0.25">
      <c r="A929" s="349"/>
      <c r="B929" s="56"/>
      <c r="C929" s="2"/>
      <c r="D929" s="56"/>
      <c r="E929" s="56"/>
      <c r="F929" s="56"/>
      <c r="G929" s="183" t="s">
        <v>801</v>
      </c>
      <c r="H929" s="183" t="s">
        <v>641</v>
      </c>
      <c r="I929" s="183" t="s">
        <v>748</v>
      </c>
      <c r="J929" s="340" t="s">
        <v>1377</v>
      </c>
      <c r="K929" s="56"/>
      <c r="L929" s="104">
        <v>252</v>
      </c>
      <c r="M929" s="56"/>
      <c r="N929" s="56"/>
      <c r="O929" s="108"/>
      <c r="P929" s="56"/>
      <c r="Q929" s="56"/>
      <c r="R929" s="90">
        <v>252</v>
      </c>
      <c r="S929" s="108"/>
      <c r="T929" s="2"/>
    </row>
    <row r="930" spans="1:88" s="149" customFormat="1" ht="16.5" customHeight="1" x14ac:dyDescent="0.25">
      <c r="A930" s="349"/>
      <c r="B930" s="56"/>
      <c r="C930" s="2"/>
      <c r="D930" s="56"/>
      <c r="E930" s="56"/>
      <c r="F930" s="56"/>
      <c r="G930" s="183" t="s">
        <v>1034</v>
      </c>
      <c r="H930" s="183" t="s">
        <v>800</v>
      </c>
      <c r="I930" s="183" t="s">
        <v>1345</v>
      </c>
      <c r="J930" s="149" t="s">
        <v>1377</v>
      </c>
      <c r="K930" s="56"/>
      <c r="L930" s="104">
        <v>2500</v>
      </c>
      <c r="M930" s="56"/>
      <c r="N930" s="56"/>
      <c r="O930" s="108"/>
      <c r="P930" s="56"/>
      <c r="Q930" s="56"/>
      <c r="R930" s="108">
        <v>250</v>
      </c>
      <c r="S930" s="90">
        <f>+L930-R930</f>
        <v>2250</v>
      </c>
      <c r="T930" s="2"/>
    </row>
    <row r="931" spans="1:88" s="149" customFormat="1" ht="16.5" customHeight="1" x14ac:dyDescent="0.25">
      <c r="A931" s="349"/>
      <c r="B931" s="56"/>
      <c r="C931" s="2"/>
      <c r="D931" s="56"/>
      <c r="E931" s="56"/>
      <c r="F931" s="56"/>
      <c r="G931" s="183" t="s">
        <v>1034</v>
      </c>
      <c r="H931" s="183" t="s">
        <v>72</v>
      </c>
      <c r="I931" s="183" t="s">
        <v>1346</v>
      </c>
      <c r="J931" s="149" t="s">
        <v>1377</v>
      </c>
      <c r="K931" s="56"/>
      <c r="L931" s="104">
        <v>2500</v>
      </c>
      <c r="M931" s="56"/>
      <c r="N931" s="56"/>
      <c r="O931" s="108"/>
      <c r="P931" s="56"/>
      <c r="Q931" s="56"/>
      <c r="R931" s="108">
        <v>250</v>
      </c>
      <c r="S931" s="90">
        <f>+L931-R931</f>
        <v>2250</v>
      </c>
      <c r="T931" s="2"/>
    </row>
    <row r="932" spans="1:88" s="149" customFormat="1" ht="16.5" customHeight="1" x14ac:dyDescent="0.25">
      <c r="A932" s="349"/>
      <c r="B932" s="56"/>
      <c r="C932" s="2"/>
      <c r="D932" s="56"/>
      <c r="E932" s="56"/>
      <c r="F932" s="56"/>
      <c r="G932" s="342" t="s">
        <v>1033</v>
      </c>
      <c r="H932" s="342" t="s">
        <v>642</v>
      </c>
      <c r="I932" s="183" t="s">
        <v>1347</v>
      </c>
      <c r="J932" s="149" t="s">
        <v>1377</v>
      </c>
      <c r="K932" s="56"/>
      <c r="L932" s="104">
        <v>2500</v>
      </c>
      <c r="M932" s="56"/>
      <c r="N932" s="56"/>
      <c r="O932" s="108"/>
      <c r="P932" s="56"/>
      <c r="Q932" s="56"/>
      <c r="R932" s="108">
        <v>250</v>
      </c>
      <c r="S932" s="90">
        <f>+L932-R932</f>
        <v>2250</v>
      </c>
      <c r="T932" s="2"/>
    </row>
    <row r="933" spans="1:88" s="149" customFormat="1" ht="16.5" customHeight="1" x14ac:dyDescent="0.25">
      <c r="A933" s="349"/>
      <c r="B933" s="56"/>
      <c r="C933" s="2"/>
      <c r="D933" s="56"/>
      <c r="E933" s="56"/>
      <c r="F933" s="56"/>
      <c r="G933" s="342" t="s">
        <v>1034</v>
      </c>
      <c r="H933" s="342" t="s">
        <v>1035</v>
      </c>
      <c r="I933" s="183" t="s">
        <v>1348</v>
      </c>
      <c r="J933" s="149" t="s">
        <v>1377</v>
      </c>
      <c r="K933" s="56"/>
      <c r="L933" s="104">
        <v>2500</v>
      </c>
      <c r="M933" s="56"/>
      <c r="N933" s="56"/>
      <c r="O933" s="108"/>
      <c r="P933" s="56"/>
      <c r="Q933" s="56"/>
      <c r="R933" s="108">
        <v>250</v>
      </c>
      <c r="S933" s="90">
        <f>+L933-R933</f>
        <v>2250</v>
      </c>
      <c r="T933" s="2"/>
    </row>
    <row r="934" spans="1:88" s="149" customFormat="1" ht="16.5" customHeight="1" x14ac:dyDescent="0.25">
      <c r="A934" s="187" t="s">
        <v>40</v>
      </c>
      <c r="B934" s="12"/>
      <c r="C934" s="108"/>
      <c r="D934" s="413"/>
      <c r="E934" s="413"/>
      <c r="F934" s="413"/>
      <c r="G934" s="12" t="s">
        <v>2028</v>
      </c>
      <c r="H934" s="12" t="s">
        <v>449</v>
      </c>
      <c r="I934" s="12" t="s">
        <v>2029</v>
      </c>
      <c r="J934" s="109" t="s">
        <v>2027</v>
      </c>
      <c r="K934" s="12"/>
      <c r="L934" s="108">
        <v>2252</v>
      </c>
      <c r="M934" s="12"/>
      <c r="N934" s="12"/>
      <c r="O934" s="195"/>
      <c r="P934" s="12"/>
      <c r="Q934" s="12"/>
      <c r="R934" s="127">
        <v>250</v>
      </c>
      <c r="S934" s="90">
        <v>750</v>
      </c>
      <c r="T934" s="90">
        <f>+L934-R934-S934</f>
        <v>1252</v>
      </c>
    </row>
    <row r="935" spans="1:88" s="149" customFormat="1" ht="16.5" customHeight="1" x14ac:dyDescent="0.25">
      <c r="A935" s="349" t="s">
        <v>40</v>
      </c>
      <c r="B935" s="56"/>
      <c r="C935" s="2"/>
      <c r="D935" s="56"/>
      <c r="E935" s="56"/>
      <c r="F935" s="56"/>
      <c r="G935" s="125" t="s">
        <v>952</v>
      </c>
      <c r="H935" s="125" t="s">
        <v>449</v>
      </c>
      <c r="I935" s="191" t="s">
        <v>951</v>
      </c>
      <c r="J935" s="179" t="s">
        <v>1379</v>
      </c>
      <c r="L935" s="108">
        <v>802</v>
      </c>
      <c r="M935" s="56"/>
      <c r="N935" s="56"/>
      <c r="O935" s="108"/>
      <c r="P935" s="56"/>
      <c r="Q935" s="56"/>
      <c r="R935" s="108">
        <v>250</v>
      </c>
      <c r="S935" s="2">
        <f>+L935-R935</f>
        <v>552</v>
      </c>
      <c r="T935" s="2"/>
    </row>
    <row r="936" spans="1:88" s="149" customFormat="1" ht="16.5" customHeight="1" x14ac:dyDescent="0.25">
      <c r="A936" s="12"/>
      <c r="B936" s="12"/>
      <c r="C936" s="108"/>
      <c r="D936" s="12"/>
      <c r="E936" s="12"/>
      <c r="F936" s="12"/>
      <c r="G936" s="183" t="s">
        <v>1597</v>
      </c>
      <c r="H936" s="183" t="s">
        <v>800</v>
      </c>
      <c r="I936" s="183" t="s">
        <v>1553</v>
      </c>
      <c r="J936" s="126" t="s">
        <v>1494</v>
      </c>
      <c r="K936" s="183"/>
      <c r="L936" s="184">
        <v>502</v>
      </c>
      <c r="M936" s="184"/>
      <c r="N936" s="184"/>
      <c r="O936" s="184"/>
      <c r="P936" s="184"/>
      <c r="Q936" s="184"/>
      <c r="R936" s="184">
        <v>150</v>
      </c>
      <c r="S936" s="184">
        <f>+L936-R936</f>
        <v>352</v>
      </c>
      <c r="T936" s="127"/>
    </row>
    <row r="937" spans="1:88" s="149" customFormat="1" ht="16.5" customHeight="1" x14ac:dyDescent="0.25">
      <c r="A937" s="12"/>
      <c r="B937" s="12"/>
      <c r="C937" s="108"/>
      <c r="D937" s="12"/>
      <c r="E937" s="12"/>
      <c r="F937" s="12"/>
      <c r="G937" s="183" t="s">
        <v>1598</v>
      </c>
      <c r="H937" s="183" t="s">
        <v>800</v>
      </c>
      <c r="I937" s="183" t="s">
        <v>1553</v>
      </c>
      <c r="J937" s="126" t="s">
        <v>1494</v>
      </c>
      <c r="K937" s="183"/>
      <c r="L937" s="184">
        <v>502</v>
      </c>
      <c r="M937" s="184"/>
      <c r="N937" s="184"/>
      <c r="O937" s="184"/>
      <c r="P937" s="184"/>
      <c r="Q937" s="184"/>
      <c r="R937" s="184">
        <v>250</v>
      </c>
      <c r="S937" s="184">
        <f>+L937-R937</f>
        <v>252</v>
      </c>
      <c r="T937" s="127"/>
    </row>
    <row r="938" spans="1:88" s="356" customFormat="1" ht="21.75" customHeight="1" x14ac:dyDescent="0.25">
      <c r="A938" s="12"/>
      <c r="B938" s="12"/>
      <c r="C938" s="108"/>
      <c r="D938" s="12"/>
      <c r="E938" s="12"/>
      <c r="F938" s="12"/>
      <c r="G938" s="183" t="s">
        <v>1599</v>
      </c>
      <c r="H938" s="183" t="s">
        <v>449</v>
      </c>
      <c r="I938" s="183" t="s">
        <v>1677</v>
      </c>
      <c r="J938" s="126" t="s">
        <v>1515</v>
      </c>
      <c r="K938" s="183"/>
      <c r="L938" s="184">
        <v>2000</v>
      </c>
      <c r="M938" s="184"/>
      <c r="N938" s="184"/>
      <c r="O938" s="184"/>
      <c r="P938" s="184"/>
      <c r="Q938" s="184"/>
      <c r="R938" s="184">
        <v>100</v>
      </c>
      <c r="S938" s="184"/>
      <c r="T938" s="127"/>
      <c r="U938" s="178"/>
      <c r="V938" s="178"/>
      <c r="W938" s="178"/>
      <c r="X938" s="178"/>
      <c r="Y938" s="178"/>
      <c r="Z938" s="178"/>
      <c r="AA938" s="178"/>
      <c r="AB938" s="178"/>
      <c r="AC938" s="178"/>
      <c r="AD938" s="178"/>
      <c r="AE938" s="178"/>
      <c r="AF938" s="178"/>
      <c r="AG938" s="178"/>
      <c r="AH938" s="178"/>
      <c r="AI938" s="178"/>
      <c r="AJ938" s="178"/>
      <c r="AK938" s="178"/>
      <c r="AL938" s="178"/>
      <c r="AM938" s="178"/>
      <c r="AN938" s="178"/>
      <c r="AO938" s="178"/>
      <c r="AP938" s="178"/>
      <c r="AQ938" s="178"/>
      <c r="AR938" s="178"/>
      <c r="AS938" s="178"/>
      <c r="AT938" s="178"/>
      <c r="AU938" s="178"/>
      <c r="AV938" s="178"/>
      <c r="AW938" s="178"/>
      <c r="AX938" s="178"/>
      <c r="AY938" s="178"/>
      <c r="AZ938" s="178"/>
      <c r="BA938" s="178"/>
      <c r="BB938" s="178"/>
      <c r="BC938" s="178"/>
      <c r="BD938" s="178"/>
      <c r="BE938" s="178"/>
      <c r="BF938" s="178"/>
      <c r="BG938" s="178"/>
      <c r="BH938" s="178"/>
      <c r="BI938" s="178"/>
      <c r="BJ938" s="178"/>
      <c r="BK938" s="178"/>
      <c r="BL938" s="178"/>
      <c r="BM938" s="178"/>
      <c r="BN938" s="178"/>
      <c r="BO938" s="178"/>
      <c r="BP938" s="178"/>
      <c r="BQ938" s="178"/>
      <c r="BR938" s="178"/>
      <c r="BS938" s="178"/>
      <c r="BT938" s="178"/>
      <c r="BU938" s="178"/>
      <c r="BV938" s="178"/>
      <c r="BW938" s="178"/>
      <c r="BX938" s="178"/>
      <c r="BY938" s="178"/>
      <c r="BZ938" s="178"/>
      <c r="CA938" s="178"/>
      <c r="CB938" s="178"/>
      <c r="CC938" s="178"/>
      <c r="CD938" s="178"/>
      <c r="CE938" s="178"/>
      <c r="CF938" s="178"/>
      <c r="CG938" s="178"/>
      <c r="CH938" s="178"/>
      <c r="CI938" s="178"/>
      <c r="CJ938" s="178"/>
    </row>
    <row r="939" spans="1:88" s="56" customFormat="1" ht="21.75" customHeight="1" x14ac:dyDescent="0.25">
      <c r="A939" s="12"/>
      <c r="B939" s="12"/>
      <c r="C939" s="108"/>
      <c r="D939" s="12"/>
      <c r="E939" s="12"/>
      <c r="F939" s="12"/>
      <c r="G939" s="183" t="s">
        <v>1678</v>
      </c>
      <c r="H939" s="183" t="s">
        <v>449</v>
      </c>
      <c r="I939" s="183" t="s">
        <v>1610</v>
      </c>
      <c r="J939" s="126" t="s">
        <v>1515</v>
      </c>
      <c r="K939" s="183"/>
      <c r="L939" s="184">
        <v>2000</v>
      </c>
      <c r="M939" s="184"/>
      <c r="N939" s="184"/>
      <c r="O939" s="184"/>
      <c r="P939" s="184"/>
      <c r="Q939" s="184"/>
      <c r="R939" s="184">
        <v>100</v>
      </c>
      <c r="S939" s="184"/>
      <c r="T939" s="127"/>
      <c r="U939" s="149"/>
      <c r="V939" s="149"/>
      <c r="W939" s="149"/>
      <c r="X939" s="149"/>
      <c r="Y939" s="149"/>
      <c r="Z939" s="149"/>
      <c r="AA939" s="149"/>
      <c r="AB939" s="149"/>
      <c r="AC939" s="149"/>
      <c r="AD939" s="149"/>
      <c r="AE939" s="149"/>
      <c r="AF939" s="149"/>
      <c r="AG939" s="149"/>
      <c r="AH939" s="149"/>
      <c r="AI939" s="149"/>
      <c r="AJ939" s="149"/>
      <c r="AK939" s="149"/>
      <c r="AL939" s="149"/>
      <c r="AM939" s="149"/>
      <c r="AN939" s="149"/>
      <c r="AO939" s="149"/>
      <c r="AP939" s="149"/>
      <c r="AQ939" s="149"/>
      <c r="AR939" s="149"/>
      <c r="AS939" s="149"/>
      <c r="AT939" s="149"/>
      <c r="AU939" s="149"/>
      <c r="AV939" s="149"/>
      <c r="AW939" s="149"/>
      <c r="AX939" s="149"/>
      <c r="AY939" s="149"/>
      <c r="AZ939" s="149"/>
      <c r="BA939" s="149"/>
      <c r="BB939" s="149"/>
      <c r="BC939" s="149"/>
      <c r="BD939" s="149"/>
      <c r="BE939" s="149"/>
      <c r="BF939" s="149"/>
      <c r="BG939" s="149"/>
      <c r="BH939" s="149"/>
      <c r="BI939" s="149"/>
      <c r="BJ939" s="149"/>
      <c r="BK939" s="149"/>
      <c r="BL939" s="149"/>
      <c r="BM939" s="149"/>
      <c r="BN939" s="149"/>
      <c r="BO939" s="149"/>
      <c r="BP939" s="149"/>
      <c r="BQ939" s="149"/>
      <c r="BR939" s="149"/>
      <c r="BS939" s="149"/>
      <c r="BT939" s="149"/>
      <c r="BU939" s="149"/>
      <c r="BV939" s="149"/>
      <c r="BW939" s="149"/>
      <c r="BX939" s="149"/>
      <c r="BY939" s="149"/>
      <c r="BZ939" s="149"/>
      <c r="CA939" s="149"/>
      <c r="CB939" s="149"/>
      <c r="CC939" s="149"/>
      <c r="CD939" s="149"/>
      <c r="CE939" s="149"/>
      <c r="CF939" s="149"/>
      <c r="CG939" s="149"/>
      <c r="CH939" s="149"/>
      <c r="CI939" s="149"/>
      <c r="CJ939" s="149"/>
    </row>
    <row r="940" spans="1:88" s="356" customFormat="1" ht="21.75" customHeight="1" x14ac:dyDescent="0.25">
      <c r="A940" s="12"/>
      <c r="B940" s="12"/>
      <c r="C940" s="108"/>
      <c r="D940" s="12"/>
      <c r="E940" s="12"/>
      <c r="F940" s="12"/>
      <c r="G940" s="183" t="s">
        <v>1679</v>
      </c>
      <c r="H940" s="183" t="s">
        <v>449</v>
      </c>
      <c r="I940" s="183" t="s">
        <v>1412</v>
      </c>
      <c r="J940" s="126" t="s">
        <v>1515</v>
      </c>
      <c r="K940" s="183"/>
      <c r="L940" s="184">
        <v>2000</v>
      </c>
      <c r="M940" s="184"/>
      <c r="N940" s="184"/>
      <c r="O940" s="184"/>
      <c r="P940" s="184"/>
      <c r="Q940" s="184"/>
      <c r="R940" s="184">
        <v>100</v>
      </c>
      <c r="S940" s="184"/>
      <c r="T940" s="127"/>
      <c r="U940" s="178"/>
      <c r="V940" s="178"/>
      <c r="W940" s="178"/>
      <c r="X940" s="178"/>
      <c r="Y940" s="178"/>
      <c r="Z940" s="178"/>
      <c r="AA940" s="178"/>
      <c r="AB940" s="178"/>
      <c r="AC940" s="178"/>
      <c r="AD940" s="178"/>
      <c r="AE940" s="178"/>
      <c r="AF940" s="178"/>
      <c r="AG940" s="178"/>
      <c r="AH940" s="178"/>
      <c r="AI940" s="178"/>
      <c r="AJ940" s="178"/>
      <c r="AK940" s="178"/>
      <c r="AL940" s="178"/>
      <c r="AM940" s="178"/>
      <c r="AN940" s="178"/>
      <c r="AO940" s="178"/>
      <c r="AP940" s="178"/>
      <c r="AQ940" s="178"/>
      <c r="AR940" s="178"/>
      <c r="AS940" s="178"/>
      <c r="AT940" s="178"/>
      <c r="AU940" s="178"/>
      <c r="AV940" s="178"/>
      <c r="AW940" s="178"/>
      <c r="AX940" s="178"/>
      <c r="AY940" s="178"/>
      <c r="AZ940" s="178"/>
      <c r="BA940" s="178"/>
      <c r="BB940" s="178"/>
      <c r="BC940" s="178"/>
      <c r="BD940" s="178"/>
      <c r="BE940" s="178"/>
      <c r="BF940" s="178"/>
      <c r="BG940" s="178"/>
      <c r="BH940" s="178"/>
      <c r="BI940" s="178"/>
      <c r="BJ940" s="178"/>
      <c r="BK940" s="178"/>
      <c r="BL940" s="178"/>
      <c r="BM940" s="178"/>
      <c r="BN940" s="178"/>
      <c r="BO940" s="178"/>
      <c r="BP940" s="178"/>
      <c r="BQ940" s="178"/>
      <c r="BR940" s="178"/>
      <c r="BS940" s="178"/>
      <c r="BT940" s="178"/>
      <c r="BU940" s="178"/>
      <c r="BV940" s="178"/>
      <c r="BW940" s="178"/>
      <c r="BX940" s="178"/>
      <c r="BY940" s="178"/>
      <c r="BZ940" s="178"/>
      <c r="CA940" s="178"/>
      <c r="CB940" s="178"/>
      <c r="CC940" s="178"/>
      <c r="CD940" s="178"/>
      <c r="CE940" s="178"/>
      <c r="CF940" s="178"/>
      <c r="CG940" s="178"/>
      <c r="CH940" s="178"/>
      <c r="CI940" s="178"/>
      <c r="CJ940" s="178"/>
    </row>
    <row r="941" spans="1:88" s="356" customFormat="1" ht="21.75" customHeight="1" x14ac:dyDescent="0.25">
      <c r="A941" s="12"/>
      <c r="B941" s="12"/>
      <c r="C941" s="108"/>
      <c r="D941" s="12"/>
      <c r="E941" s="12"/>
      <c r="F941" s="12"/>
      <c r="G941" s="183" t="s">
        <v>1680</v>
      </c>
      <c r="H941" s="183" t="s">
        <v>449</v>
      </c>
      <c r="I941" s="183" t="s">
        <v>1681</v>
      </c>
      <c r="J941" s="126" t="s">
        <v>1515</v>
      </c>
      <c r="K941" s="183"/>
      <c r="L941" s="184">
        <v>1500</v>
      </c>
      <c r="M941" s="184"/>
      <c r="N941" s="184"/>
      <c r="O941" s="184"/>
      <c r="P941" s="184"/>
      <c r="Q941" s="184"/>
      <c r="R941" s="184">
        <v>100</v>
      </c>
      <c r="S941" s="184"/>
      <c r="T941" s="127"/>
      <c r="U941" s="178"/>
      <c r="V941" s="178"/>
      <c r="W941" s="178"/>
      <c r="X941" s="178"/>
      <c r="Y941" s="178"/>
      <c r="Z941" s="178"/>
      <c r="AA941" s="178"/>
      <c r="AB941" s="178"/>
      <c r="AC941" s="178"/>
      <c r="AD941" s="178"/>
      <c r="AE941" s="178"/>
      <c r="AF941" s="178"/>
      <c r="AG941" s="178"/>
      <c r="AH941" s="178"/>
      <c r="AI941" s="178"/>
      <c r="AJ941" s="178"/>
      <c r="AK941" s="178"/>
      <c r="AL941" s="178"/>
      <c r="AM941" s="178"/>
      <c r="AN941" s="178"/>
      <c r="AO941" s="178"/>
      <c r="AP941" s="178"/>
      <c r="AQ941" s="178"/>
      <c r="AR941" s="178"/>
      <c r="AS941" s="178"/>
      <c r="AT941" s="178"/>
      <c r="AU941" s="178"/>
      <c r="AV941" s="178"/>
      <c r="AW941" s="178"/>
      <c r="AX941" s="178"/>
      <c r="AY941" s="178"/>
      <c r="AZ941" s="178"/>
      <c r="BA941" s="178"/>
      <c r="BB941" s="178"/>
      <c r="BC941" s="178"/>
      <c r="BD941" s="178"/>
      <c r="BE941" s="178"/>
      <c r="BF941" s="178"/>
      <c r="BG941" s="178"/>
      <c r="BH941" s="178"/>
      <c r="BI941" s="178"/>
      <c r="BJ941" s="178"/>
      <c r="BK941" s="178"/>
      <c r="BL941" s="178"/>
      <c r="BM941" s="178"/>
      <c r="BN941" s="178"/>
      <c r="BO941" s="178"/>
      <c r="BP941" s="178"/>
      <c r="BQ941" s="178"/>
      <c r="BR941" s="178"/>
      <c r="BS941" s="178"/>
      <c r="BT941" s="178"/>
      <c r="BU941" s="178"/>
      <c r="BV941" s="178"/>
      <c r="BW941" s="178"/>
      <c r="BX941" s="178"/>
      <c r="BY941" s="178"/>
      <c r="BZ941" s="178"/>
      <c r="CA941" s="178"/>
      <c r="CB941" s="178"/>
      <c r="CC941" s="178"/>
      <c r="CD941" s="178"/>
      <c r="CE941" s="178"/>
      <c r="CF941" s="178"/>
      <c r="CG941" s="178"/>
      <c r="CH941" s="178"/>
      <c r="CI941" s="178"/>
      <c r="CJ941" s="178"/>
    </row>
    <row r="942" spans="1:88" ht="21.75" customHeight="1" x14ac:dyDescent="0.25">
      <c r="A942" s="12"/>
      <c r="B942" s="12"/>
      <c r="C942" s="108"/>
      <c r="D942" s="12"/>
      <c r="E942" s="12"/>
      <c r="F942" s="12"/>
      <c r="G942" s="183" t="s">
        <v>1682</v>
      </c>
      <c r="H942" s="183" t="s">
        <v>642</v>
      </c>
      <c r="I942" s="183" t="s">
        <v>1553</v>
      </c>
      <c r="J942" s="126" t="s">
        <v>1515</v>
      </c>
      <c r="K942" s="183"/>
      <c r="L942" s="184">
        <v>602</v>
      </c>
      <c r="M942" s="184"/>
      <c r="N942" s="184"/>
      <c r="O942" s="184"/>
      <c r="P942" s="184"/>
      <c r="Q942" s="184"/>
      <c r="R942" s="184">
        <v>100</v>
      </c>
      <c r="S942" s="184"/>
      <c r="T942" s="127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  <c r="CG942" s="12"/>
      <c r="CH942" s="12"/>
      <c r="CI942" s="12"/>
      <c r="CJ942" s="12"/>
    </row>
    <row r="943" spans="1:88" ht="24.75" customHeight="1" x14ac:dyDescent="0.25">
      <c r="A943" s="12"/>
      <c r="B943" s="12"/>
      <c r="C943" s="108"/>
      <c r="D943" s="12"/>
      <c r="E943" s="12"/>
      <c r="F943" s="12"/>
      <c r="G943" s="183" t="s">
        <v>1683</v>
      </c>
      <c r="H943" s="183" t="s">
        <v>292</v>
      </c>
      <c r="I943" s="183" t="s">
        <v>1610</v>
      </c>
      <c r="J943" s="126" t="s">
        <v>1515</v>
      </c>
      <c r="K943" s="183"/>
      <c r="L943" s="184">
        <v>2000</v>
      </c>
      <c r="M943" s="184"/>
      <c r="N943" s="184"/>
      <c r="O943" s="184"/>
      <c r="P943" s="184"/>
      <c r="Q943" s="184"/>
      <c r="R943" s="184">
        <v>100</v>
      </c>
      <c r="S943" s="184"/>
      <c r="T943" s="127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  <c r="CG943" s="12"/>
      <c r="CH943" s="12"/>
      <c r="CI943" s="12"/>
      <c r="CJ943" s="12"/>
    </row>
    <row r="944" spans="1:88" ht="24.75" customHeight="1" x14ac:dyDescent="0.25">
      <c r="A944" s="12"/>
      <c r="B944" s="12"/>
      <c r="C944" s="108"/>
      <c r="D944" s="12"/>
      <c r="E944" s="12"/>
      <c r="F944" s="12"/>
      <c r="G944" s="183" t="s">
        <v>1600</v>
      </c>
      <c r="H944" s="183" t="s">
        <v>1035</v>
      </c>
      <c r="I944" s="183" t="s">
        <v>1412</v>
      </c>
      <c r="J944" s="126" t="s">
        <v>1515</v>
      </c>
      <c r="K944" s="183"/>
      <c r="L944" s="184">
        <v>2000</v>
      </c>
      <c r="M944" s="184"/>
      <c r="N944" s="184"/>
      <c r="O944" s="184"/>
      <c r="P944" s="184"/>
      <c r="Q944" s="184"/>
      <c r="R944" s="184">
        <v>100</v>
      </c>
      <c r="S944" s="184"/>
      <c r="T944" s="127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</row>
    <row r="945" spans="1:88" ht="24.75" customHeight="1" x14ac:dyDescent="0.25">
      <c r="A945" s="187" t="s">
        <v>40</v>
      </c>
      <c r="B945" s="56" t="s">
        <v>48</v>
      </c>
      <c r="C945" s="344"/>
      <c r="D945" s="56"/>
      <c r="E945" s="56"/>
      <c r="F945" s="344"/>
      <c r="G945" s="125" t="s">
        <v>517</v>
      </c>
      <c r="H945" s="149" t="s">
        <v>450</v>
      </c>
      <c r="I945" s="179" t="s">
        <v>978</v>
      </c>
      <c r="J945" s="179" t="s">
        <v>1505</v>
      </c>
      <c r="K945" s="149"/>
      <c r="L945" s="314">
        <v>2500</v>
      </c>
      <c r="M945" s="149"/>
      <c r="N945" s="125"/>
      <c r="O945" s="108">
        <v>1202</v>
      </c>
      <c r="P945" s="125"/>
      <c r="Q945" s="149"/>
      <c r="R945" s="314">
        <v>250</v>
      </c>
      <c r="S945" s="2">
        <f>+L945-O945-R945</f>
        <v>1048</v>
      </c>
      <c r="T945" s="90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  <c r="CG945" s="12"/>
      <c r="CH945" s="12"/>
      <c r="CI945" s="12"/>
      <c r="CJ945" s="12"/>
    </row>
    <row r="946" spans="1:88" s="227" customFormat="1" ht="16.5" customHeight="1" x14ac:dyDescent="0.25">
      <c r="A946" s="188" t="s">
        <v>40</v>
      </c>
      <c r="B946" s="56" t="s">
        <v>48</v>
      </c>
      <c r="C946" s="2"/>
      <c r="D946" s="56"/>
      <c r="E946" s="56"/>
      <c r="F946" s="56"/>
      <c r="G946" s="125" t="s">
        <v>451</v>
      </c>
      <c r="H946" s="125" t="s">
        <v>452</v>
      </c>
      <c r="I946" s="191" t="s">
        <v>420</v>
      </c>
      <c r="J946" s="179" t="s">
        <v>924</v>
      </c>
      <c r="K946" s="149"/>
      <c r="L946" s="90">
        <v>452</v>
      </c>
      <c r="M946" s="149"/>
      <c r="N946" s="149"/>
      <c r="O946" s="195">
        <v>450</v>
      </c>
      <c r="P946" s="149"/>
      <c r="Q946" s="149"/>
      <c r="R946" s="90">
        <f>+L946-O946</f>
        <v>2</v>
      </c>
      <c r="S946" s="2"/>
      <c r="T946" s="90"/>
      <c r="U946" s="149"/>
      <c r="V946" s="149"/>
      <c r="W946" s="149"/>
      <c r="X946" s="149"/>
      <c r="Y946" s="149"/>
      <c r="Z946" s="149"/>
      <c r="AA946" s="149"/>
      <c r="AB946" s="149"/>
      <c r="AC946" s="149"/>
      <c r="AD946" s="149"/>
      <c r="AE946" s="149"/>
      <c r="AF946" s="149"/>
      <c r="AG946" s="149"/>
      <c r="AH946" s="149"/>
      <c r="AI946" s="149"/>
      <c r="AJ946" s="149"/>
      <c r="AK946" s="149"/>
      <c r="AL946" s="149"/>
      <c r="AM946" s="149"/>
      <c r="AN946" s="149"/>
      <c r="AO946" s="149"/>
      <c r="AP946" s="149"/>
      <c r="AQ946" s="149"/>
      <c r="AR946" s="149"/>
      <c r="AS946" s="149"/>
      <c r="AT946" s="149"/>
      <c r="AU946" s="149"/>
      <c r="AV946" s="149"/>
      <c r="AW946" s="149"/>
      <c r="AX946" s="149"/>
      <c r="AY946" s="149"/>
      <c r="AZ946" s="149"/>
      <c r="BA946" s="149"/>
      <c r="BB946" s="149"/>
      <c r="BC946" s="149"/>
      <c r="BD946" s="149"/>
      <c r="BE946" s="149"/>
      <c r="BF946" s="149"/>
      <c r="BG946" s="149"/>
      <c r="BH946" s="149"/>
      <c r="BI946" s="149"/>
      <c r="BJ946" s="149"/>
      <c r="BK946" s="149"/>
      <c r="BL946" s="149"/>
      <c r="BM946" s="149"/>
      <c r="BN946" s="149"/>
      <c r="BO946" s="149"/>
      <c r="BP946" s="149"/>
      <c r="BQ946" s="149"/>
      <c r="BR946" s="149"/>
      <c r="BS946" s="149"/>
      <c r="BT946" s="149"/>
      <c r="BU946" s="149"/>
      <c r="BV946" s="149"/>
      <c r="BW946" s="149"/>
      <c r="BX946" s="149"/>
      <c r="BY946" s="149"/>
      <c r="BZ946" s="149"/>
      <c r="CA946" s="149"/>
      <c r="CB946" s="149"/>
      <c r="CC946" s="149"/>
      <c r="CD946" s="149"/>
      <c r="CE946" s="149"/>
      <c r="CF946" s="149"/>
      <c r="CG946" s="149"/>
      <c r="CH946" s="149"/>
      <c r="CI946" s="149"/>
      <c r="CJ946" s="149"/>
    </row>
    <row r="947" spans="1:88" s="149" customFormat="1" ht="16.5" customHeight="1" x14ac:dyDescent="0.25">
      <c r="A947" s="149" t="s">
        <v>40</v>
      </c>
      <c r="B947" s="149" t="s">
        <v>48</v>
      </c>
      <c r="C947" s="108"/>
      <c r="G947" s="125" t="s">
        <v>453</v>
      </c>
      <c r="H947" s="149" t="s">
        <v>452</v>
      </c>
      <c r="I947" s="149" t="s">
        <v>420</v>
      </c>
      <c r="J947" s="179" t="s">
        <v>923</v>
      </c>
      <c r="L947" s="108">
        <v>452</v>
      </c>
      <c r="O947" s="108">
        <v>450</v>
      </c>
      <c r="R947" s="90">
        <f>+L947-O947</f>
        <v>2</v>
      </c>
      <c r="S947" s="108"/>
      <c r="T947" s="90"/>
    </row>
    <row r="948" spans="1:88" s="199" customFormat="1" ht="16.5" customHeight="1" x14ac:dyDescent="0.25">
      <c r="A948" s="188"/>
      <c r="B948" s="149" t="s">
        <v>48</v>
      </c>
      <c r="C948" s="108"/>
      <c r="D948" s="149"/>
      <c r="E948" s="149"/>
      <c r="F948" s="149"/>
      <c r="G948" s="343" t="s">
        <v>1349</v>
      </c>
      <c r="H948" s="183" t="s">
        <v>452</v>
      </c>
      <c r="I948" s="183" t="s">
        <v>1350</v>
      </c>
      <c r="J948" s="149" t="s">
        <v>1377</v>
      </c>
      <c r="K948" s="149"/>
      <c r="L948" s="90">
        <v>2500</v>
      </c>
      <c r="M948" s="149"/>
      <c r="N948" s="149"/>
      <c r="O948" s="108">
        <v>500</v>
      </c>
      <c r="P948" s="149"/>
      <c r="Q948" s="149"/>
      <c r="R948" s="108">
        <v>250</v>
      </c>
      <c r="S948" s="90">
        <f t="shared" ref="S948:S956" si="54">+L948-O948-R948</f>
        <v>1750</v>
      </c>
      <c r="T948" s="108"/>
    </row>
    <row r="949" spans="1:88" s="199" customFormat="1" ht="16.5" customHeight="1" x14ac:dyDescent="0.25">
      <c r="A949" s="188"/>
      <c r="B949" s="149" t="s">
        <v>48</v>
      </c>
      <c r="C949" s="108"/>
      <c r="D949" s="149"/>
      <c r="E949" s="149"/>
      <c r="F949" s="149"/>
      <c r="G949" s="183" t="s">
        <v>803</v>
      </c>
      <c r="H949" s="183" t="s">
        <v>802</v>
      </c>
      <c r="I949" s="183" t="s">
        <v>1351</v>
      </c>
      <c r="J949" s="149" t="s">
        <v>1377</v>
      </c>
      <c r="K949" s="149"/>
      <c r="L949" s="90">
        <v>2500</v>
      </c>
      <c r="M949" s="149"/>
      <c r="N949" s="149"/>
      <c r="O949" s="108">
        <v>500</v>
      </c>
      <c r="P949" s="149"/>
      <c r="Q949" s="149"/>
      <c r="R949" s="108">
        <v>250</v>
      </c>
      <c r="S949" s="90">
        <f t="shared" si="54"/>
        <v>1750</v>
      </c>
      <c r="T949" s="108"/>
    </row>
    <row r="950" spans="1:88" s="199" customFormat="1" ht="16.5" customHeight="1" x14ac:dyDescent="0.25">
      <c r="A950" s="12"/>
      <c r="B950" s="12"/>
      <c r="C950" s="319"/>
      <c r="D950" s="12"/>
      <c r="E950" s="12"/>
      <c r="F950" s="127" t="s">
        <v>1219</v>
      </c>
      <c r="G950" s="12" t="s">
        <v>960</v>
      </c>
      <c r="H950" s="12" t="s">
        <v>452</v>
      </c>
      <c r="I950" s="12" t="s">
        <v>1585</v>
      </c>
      <c r="J950" s="126" t="s">
        <v>1377</v>
      </c>
      <c r="K950" s="12"/>
      <c r="L950" s="106">
        <v>415</v>
      </c>
      <c r="M950" s="12"/>
      <c r="N950" s="12"/>
      <c r="O950" s="127">
        <v>100</v>
      </c>
      <c r="P950" s="12"/>
      <c r="Q950" s="12"/>
      <c r="R950" s="127">
        <v>200</v>
      </c>
      <c r="S950" s="106">
        <f t="shared" si="54"/>
        <v>115</v>
      </c>
      <c r="T950" s="127"/>
    </row>
    <row r="951" spans="1:88" s="199" customFormat="1" ht="16.5" customHeight="1" x14ac:dyDescent="0.25">
      <c r="A951" s="12"/>
      <c r="B951" s="12"/>
      <c r="C951" s="319"/>
      <c r="D951" s="12"/>
      <c r="E951" s="12"/>
      <c r="F951" s="184"/>
      <c r="G951" s="12" t="s">
        <v>1754</v>
      </c>
      <c r="H951" s="12" t="s">
        <v>1220</v>
      </c>
      <c r="I951" s="12" t="s">
        <v>1755</v>
      </c>
      <c r="J951" s="126" t="s">
        <v>1377</v>
      </c>
      <c r="K951" s="12"/>
      <c r="L951" s="106">
        <v>2500</v>
      </c>
      <c r="M951" s="12"/>
      <c r="N951" s="12"/>
      <c r="O951" s="127">
        <v>100</v>
      </c>
      <c r="P951" s="12"/>
      <c r="Q951" s="12"/>
      <c r="R951" s="127">
        <v>200</v>
      </c>
      <c r="S951" s="106">
        <f t="shared" si="54"/>
        <v>2200</v>
      </c>
      <c r="T951" s="127"/>
    </row>
    <row r="952" spans="1:88" s="199" customFormat="1" ht="16.5" customHeight="1" x14ac:dyDescent="0.25">
      <c r="A952" s="12"/>
      <c r="B952" s="12"/>
      <c r="C952" s="319"/>
      <c r="D952" s="12"/>
      <c r="E952" s="12"/>
      <c r="F952" s="184"/>
      <c r="G952" s="12" t="s">
        <v>1756</v>
      </c>
      <c r="H952" s="12" t="s">
        <v>1220</v>
      </c>
      <c r="I952" s="12" t="s">
        <v>1755</v>
      </c>
      <c r="J952" s="126" t="s">
        <v>1377</v>
      </c>
      <c r="K952" s="12"/>
      <c r="L952" s="106">
        <v>2500</v>
      </c>
      <c r="M952" s="12"/>
      <c r="N952" s="12"/>
      <c r="O952" s="127">
        <v>100</v>
      </c>
      <c r="P952" s="12"/>
      <c r="Q952" s="12"/>
      <c r="R952" s="127">
        <v>175</v>
      </c>
      <c r="S952" s="106">
        <f t="shared" si="54"/>
        <v>2225</v>
      </c>
      <c r="T952" s="127"/>
    </row>
    <row r="953" spans="1:88" s="199" customFormat="1" ht="16.5" customHeight="1" x14ac:dyDescent="0.25">
      <c r="A953" s="12"/>
      <c r="B953" s="12"/>
      <c r="C953" s="319"/>
      <c r="D953" s="12"/>
      <c r="E953" s="12"/>
      <c r="F953" s="184"/>
      <c r="G953" s="12" t="s">
        <v>1757</v>
      </c>
      <c r="H953" s="12" t="s">
        <v>1220</v>
      </c>
      <c r="I953" s="12" t="s">
        <v>1585</v>
      </c>
      <c r="J953" s="126" t="s">
        <v>1377</v>
      </c>
      <c r="K953" s="12"/>
      <c r="L953" s="106">
        <v>415</v>
      </c>
      <c r="M953" s="12"/>
      <c r="N953" s="12"/>
      <c r="O953" s="127">
        <v>100</v>
      </c>
      <c r="P953" s="12"/>
      <c r="Q953" s="12"/>
      <c r="R953" s="127">
        <v>150</v>
      </c>
      <c r="S953" s="106">
        <f t="shared" si="54"/>
        <v>165</v>
      </c>
      <c r="T953" s="127"/>
    </row>
    <row r="954" spans="1:88" s="199" customFormat="1" ht="16.5" customHeight="1" x14ac:dyDescent="0.25">
      <c r="A954" s="12"/>
      <c r="B954" s="12"/>
      <c r="C954" s="319"/>
      <c r="D954" s="12"/>
      <c r="E954" s="12"/>
      <c r="F954" s="184"/>
      <c r="G954" s="12" t="s">
        <v>1758</v>
      </c>
      <c r="H954" s="12" t="s">
        <v>1221</v>
      </c>
      <c r="I954" s="12" t="s">
        <v>1759</v>
      </c>
      <c r="J954" s="126" t="s">
        <v>1377</v>
      </c>
      <c r="K954" s="12"/>
      <c r="L954" s="106">
        <v>2500</v>
      </c>
      <c r="M954" s="12"/>
      <c r="N954" s="12"/>
      <c r="O954" s="127">
        <v>100</v>
      </c>
      <c r="P954" s="12"/>
      <c r="Q954" s="12"/>
      <c r="R954" s="127">
        <v>150</v>
      </c>
      <c r="S954" s="106">
        <f t="shared" si="54"/>
        <v>2250</v>
      </c>
      <c r="T954" s="127"/>
    </row>
    <row r="955" spans="1:88" s="199" customFormat="1" ht="16.5" customHeight="1" x14ac:dyDescent="0.25">
      <c r="A955" s="12"/>
      <c r="B955" s="12"/>
      <c r="C955" s="319"/>
      <c r="D955" s="12"/>
      <c r="E955" s="12"/>
      <c r="F955" s="184" t="s">
        <v>1222</v>
      </c>
      <c r="G955" s="12" t="s">
        <v>960</v>
      </c>
      <c r="H955" s="12" t="s">
        <v>1223</v>
      </c>
      <c r="I955" s="12" t="s">
        <v>1585</v>
      </c>
      <c r="J955" s="126" t="s">
        <v>1377</v>
      </c>
      <c r="K955" s="12"/>
      <c r="L955" s="106">
        <v>417</v>
      </c>
      <c r="M955" s="12"/>
      <c r="N955" s="12"/>
      <c r="O955" s="127">
        <v>100</v>
      </c>
      <c r="P955" s="12"/>
      <c r="Q955" s="12"/>
      <c r="R955" s="127">
        <v>150</v>
      </c>
      <c r="S955" s="106">
        <f t="shared" si="54"/>
        <v>167</v>
      </c>
      <c r="T955" s="127"/>
    </row>
    <row r="956" spans="1:88" s="199" customFormat="1" ht="16.5" customHeight="1" x14ac:dyDescent="0.25">
      <c r="A956" s="188"/>
      <c r="B956" s="149"/>
      <c r="C956" s="108"/>
      <c r="D956" s="149"/>
      <c r="E956" s="149"/>
      <c r="F956" s="149"/>
      <c r="G956" s="183" t="s">
        <v>1062</v>
      </c>
      <c r="H956" s="183" t="s">
        <v>806</v>
      </c>
      <c r="I956" s="183" t="s">
        <v>1063</v>
      </c>
      <c r="J956" s="179" t="s">
        <v>1377</v>
      </c>
      <c r="K956" s="149"/>
      <c r="L956" s="90">
        <v>2500</v>
      </c>
      <c r="M956" s="149"/>
      <c r="N956" s="149"/>
      <c r="O956" s="108">
        <v>125</v>
      </c>
      <c r="P956" s="149"/>
      <c r="Q956" s="149"/>
      <c r="R956" s="108">
        <v>250</v>
      </c>
      <c r="S956" s="90">
        <f t="shared" si="54"/>
        <v>2125</v>
      </c>
      <c r="T956" s="108"/>
    </row>
    <row r="957" spans="1:88" s="199" customFormat="1" ht="16.5" customHeight="1" x14ac:dyDescent="0.25">
      <c r="A957" s="12"/>
      <c r="B957" s="12"/>
      <c r="C957" s="319"/>
      <c r="D957" s="12"/>
      <c r="E957" s="12"/>
      <c r="F957" s="184" t="s">
        <v>1224</v>
      </c>
      <c r="G957" s="12" t="s">
        <v>960</v>
      </c>
      <c r="H957" s="12" t="s">
        <v>294</v>
      </c>
      <c r="I957" s="12" t="s">
        <v>1585</v>
      </c>
      <c r="J957" s="126" t="s">
        <v>1377</v>
      </c>
      <c r="K957" s="12"/>
      <c r="L957" s="106">
        <v>417</v>
      </c>
      <c r="M957" s="12"/>
      <c r="N957" s="12"/>
      <c r="O957" s="127"/>
      <c r="P957" s="12"/>
      <c r="Q957" s="12"/>
      <c r="R957" s="127">
        <v>200</v>
      </c>
      <c r="S957" s="106">
        <f t="shared" ref="S957:S973" si="55">+L957-R957</f>
        <v>217</v>
      </c>
      <c r="T957" s="127"/>
    </row>
    <row r="958" spans="1:88" s="199" customFormat="1" ht="16.5" customHeight="1" x14ac:dyDescent="0.25">
      <c r="A958" s="12"/>
      <c r="B958" s="12"/>
      <c r="C958" s="319"/>
      <c r="D958" s="12"/>
      <c r="E958" s="12"/>
      <c r="F958" s="184" t="s">
        <v>1225</v>
      </c>
      <c r="G958" s="12" t="s">
        <v>960</v>
      </c>
      <c r="H958" s="12" t="s">
        <v>252</v>
      </c>
      <c r="I958" s="12" t="s">
        <v>1585</v>
      </c>
      <c r="J958" s="126" t="s">
        <v>1377</v>
      </c>
      <c r="K958" s="12"/>
      <c r="L958" s="106">
        <v>415</v>
      </c>
      <c r="M958" s="12"/>
      <c r="N958" s="12"/>
      <c r="O958" s="127"/>
      <c r="P958" s="12"/>
      <c r="Q958" s="12"/>
      <c r="R958" s="127">
        <v>200</v>
      </c>
      <c r="S958" s="106">
        <f t="shared" si="55"/>
        <v>215</v>
      </c>
      <c r="T958" s="127"/>
    </row>
    <row r="959" spans="1:88" s="199" customFormat="1" ht="16.5" customHeight="1" x14ac:dyDescent="0.25">
      <c r="A959" s="12"/>
      <c r="B959" s="12"/>
      <c r="C959" s="319"/>
      <c r="D959" s="12"/>
      <c r="E959" s="12"/>
      <c r="F959" s="184" t="s">
        <v>1176</v>
      </c>
      <c r="G959" s="12" t="s">
        <v>960</v>
      </c>
      <c r="H959" s="12" t="s">
        <v>613</v>
      </c>
      <c r="I959" s="12" t="s">
        <v>1585</v>
      </c>
      <c r="J959" s="126" t="s">
        <v>1377</v>
      </c>
      <c r="K959" s="12"/>
      <c r="L959" s="106">
        <v>417</v>
      </c>
      <c r="M959" s="12"/>
      <c r="N959" s="12"/>
      <c r="O959" s="127"/>
      <c r="P959" s="12"/>
      <c r="Q959" s="12"/>
      <c r="R959" s="127">
        <v>200</v>
      </c>
      <c r="S959" s="106">
        <f t="shared" si="55"/>
        <v>217</v>
      </c>
      <c r="T959" s="127"/>
    </row>
    <row r="960" spans="1:88" s="199" customFormat="1" ht="16.5" customHeight="1" x14ac:dyDescent="0.25">
      <c r="A960" s="12"/>
      <c r="B960" s="12"/>
      <c r="C960" s="319"/>
      <c r="D960" s="12"/>
      <c r="E960" s="12"/>
      <c r="F960" s="184" t="s">
        <v>1226</v>
      </c>
      <c r="G960" s="12" t="s">
        <v>960</v>
      </c>
      <c r="H960" s="12" t="s">
        <v>192</v>
      </c>
      <c r="I960" s="12" t="s">
        <v>1585</v>
      </c>
      <c r="J960" s="126" t="s">
        <v>1377</v>
      </c>
      <c r="K960" s="12"/>
      <c r="L960" s="106">
        <v>417</v>
      </c>
      <c r="M960" s="12"/>
      <c r="N960" s="12"/>
      <c r="O960" s="127"/>
      <c r="P960" s="12"/>
      <c r="Q960" s="12"/>
      <c r="R960" s="127">
        <v>200</v>
      </c>
      <c r="S960" s="106">
        <f t="shared" si="55"/>
        <v>217</v>
      </c>
      <c r="T960" s="127"/>
    </row>
    <row r="961" spans="1:20" s="199" customFormat="1" ht="16.5" customHeight="1" x14ac:dyDescent="0.25">
      <c r="A961" s="12"/>
      <c r="B961" s="12"/>
      <c r="C961" s="319"/>
      <c r="D961" s="12"/>
      <c r="E961" s="12"/>
      <c r="F961" s="184" t="s">
        <v>1227</v>
      </c>
      <c r="G961" s="12" t="s">
        <v>960</v>
      </c>
      <c r="H961" s="12" t="s">
        <v>192</v>
      </c>
      <c r="I961" s="12" t="s">
        <v>1585</v>
      </c>
      <c r="J961" s="126" t="s">
        <v>1377</v>
      </c>
      <c r="K961" s="12"/>
      <c r="L961" s="106">
        <v>417</v>
      </c>
      <c r="M961" s="12"/>
      <c r="N961" s="12"/>
      <c r="O961" s="127"/>
      <c r="P961" s="12"/>
      <c r="Q961" s="12"/>
      <c r="R961" s="127">
        <v>200</v>
      </c>
      <c r="S961" s="106">
        <f t="shared" si="55"/>
        <v>217</v>
      </c>
      <c r="T961" s="127"/>
    </row>
    <row r="962" spans="1:20" s="149" customFormat="1" ht="16.5" customHeight="1" x14ac:dyDescent="0.25">
      <c r="A962" s="188" t="s">
        <v>40</v>
      </c>
      <c r="C962" s="108"/>
      <c r="G962" s="149" t="s">
        <v>1399</v>
      </c>
      <c r="H962" s="125" t="s">
        <v>454</v>
      </c>
      <c r="I962" s="125" t="s">
        <v>1400</v>
      </c>
      <c r="J962" s="179" t="s">
        <v>1379</v>
      </c>
      <c r="L962" s="108">
        <v>2500</v>
      </c>
      <c r="O962" s="108"/>
      <c r="R962" s="108">
        <v>250</v>
      </c>
      <c r="S962" s="90">
        <f t="shared" si="55"/>
        <v>2250</v>
      </c>
      <c r="T962" s="108"/>
    </row>
    <row r="963" spans="1:20" s="149" customFormat="1" ht="16.5" customHeight="1" x14ac:dyDescent="0.25">
      <c r="A963" s="188" t="s">
        <v>40</v>
      </c>
      <c r="C963" s="108"/>
      <c r="G963" s="149" t="s">
        <v>1388</v>
      </c>
      <c r="H963" s="125" t="s">
        <v>294</v>
      </c>
      <c r="I963" s="125" t="s">
        <v>1386</v>
      </c>
      <c r="J963" s="179" t="s">
        <v>1379</v>
      </c>
      <c r="L963" s="108">
        <v>2500</v>
      </c>
      <c r="O963" s="108"/>
      <c r="R963" s="108">
        <v>250</v>
      </c>
      <c r="S963" s="90">
        <f t="shared" si="55"/>
        <v>2250</v>
      </c>
      <c r="T963" s="108"/>
    </row>
    <row r="964" spans="1:20" s="149" customFormat="1" ht="16.5" customHeight="1" x14ac:dyDescent="0.25">
      <c r="A964" s="188" t="s">
        <v>40</v>
      </c>
      <c r="C964" s="108"/>
      <c r="G964" s="149" t="s">
        <v>1401</v>
      </c>
      <c r="H964" s="125" t="s">
        <v>455</v>
      </c>
      <c r="I964" s="125" t="s">
        <v>1402</v>
      </c>
      <c r="J964" s="179" t="s">
        <v>1379</v>
      </c>
      <c r="L964" s="108">
        <v>2500</v>
      </c>
      <c r="O964" s="108"/>
      <c r="R964" s="108">
        <v>250</v>
      </c>
      <c r="S964" s="90">
        <f t="shared" si="55"/>
        <v>2250</v>
      </c>
      <c r="T964" s="108"/>
    </row>
    <row r="965" spans="1:20" s="149" customFormat="1" ht="23.25" customHeight="1" x14ac:dyDescent="0.25">
      <c r="A965" s="188" t="s">
        <v>40</v>
      </c>
      <c r="B965" s="108"/>
      <c r="C965" s="108"/>
      <c r="D965" s="108"/>
      <c r="E965" s="108"/>
      <c r="F965" s="108"/>
      <c r="G965" s="149" t="s">
        <v>1399</v>
      </c>
      <c r="H965" s="125" t="s">
        <v>569</v>
      </c>
      <c r="I965" s="125" t="s">
        <v>1400</v>
      </c>
      <c r="J965" s="179" t="s">
        <v>1376</v>
      </c>
      <c r="L965" s="108">
        <v>2500</v>
      </c>
      <c r="O965" s="108"/>
      <c r="R965" s="108">
        <v>250</v>
      </c>
      <c r="S965" s="90">
        <f t="shared" si="55"/>
        <v>2250</v>
      </c>
      <c r="T965" s="108"/>
    </row>
    <row r="966" spans="1:20" s="179" customFormat="1" ht="17.25" customHeight="1" x14ac:dyDescent="0.25">
      <c r="A966" s="188"/>
      <c r="B966" s="149"/>
      <c r="C966" s="108"/>
      <c r="D966" s="149"/>
      <c r="E966" s="149"/>
      <c r="F966" s="149"/>
      <c r="G966" s="183" t="s">
        <v>963</v>
      </c>
      <c r="H966" s="183" t="s">
        <v>1012</v>
      </c>
      <c r="I966" s="183" t="s">
        <v>1013</v>
      </c>
      <c r="J966" s="179" t="s">
        <v>1377</v>
      </c>
      <c r="K966" s="149"/>
      <c r="L966" s="90">
        <v>1250</v>
      </c>
      <c r="M966" s="149"/>
      <c r="N966" s="149"/>
      <c r="O966" s="108"/>
      <c r="P966" s="149"/>
      <c r="Q966" s="149"/>
      <c r="R966" s="108">
        <v>250</v>
      </c>
      <c r="S966" s="90">
        <f t="shared" si="55"/>
        <v>1000</v>
      </c>
      <c r="T966" s="108"/>
    </row>
    <row r="967" spans="1:20" s="149" customFormat="1" ht="16.5" customHeight="1" x14ac:dyDescent="0.25">
      <c r="A967" s="188"/>
      <c r="C967" s="108"/>
      <c r="G967" s="343" t="s">
        <v>2411</v>
      </c>
      <c r="H967" s="183" t="s">
        <v>2410</v>
      </c>
      <c r="I967" s="183" t="s">
        <v>2412</v>
      </c>
      <c r="J967" s="179" t="s">
        <v>1377</v>
      </c>
      <c r="L967" s="90">
        <v>2500</v>
      </c>
      <c r="O967" s="108"/>
      <c r="R967" s="108">
        <v>2</v>
      </c>
      <c r="S967" s="90"/>
      <c r="T967" s="108"/>
    </row>
    <row r="968" spans="1:20" s="12" customFormat="1" ht="44.25" customHeight="1" x14ac:dyDescent="0.25">
      <c r="A968" s="188"/>
      <c r="B968" s="149"/>
      <c r="C968" s="149"/>
      <c r="D968" s="149"/>
      <c r="E968" s="149"/>
      <c r="F968" s="149"/>
      <c r="G968" s="337" t="s">
        <v>1443</v>
      </c>
      <c r="H968" s="196" t="s">
        <v>251</v>
      </c>
      <c r="I968" s="337" t="s">
        <v>1106</v>
      </c>
      <c r="J968" s="149" t="s">
        <v>1377</v>
      </c>
      <c r="K968" s="149"/>
      <c r="L968" s="90">
        <v>4500</v>
      </c>
      <c r="M968" s="108"/>
      <c r="N968" s="108"/>
      <c r="O968" s="108"/>
      <c r="P968" s="108"/>
      <c r="Q968" s="108"/>
      <c r="R968" s="108">
        <v>250</v>
      </c>
      <c r="S968" s="90">
        <f t="shared" si="55"/>
        <v>4250</v>
      </c>
      <c r="T968" s="149"/>
    </row>
    <row r="969" spans="1:20" s="12" customFormat="1" ht="36.75" customHeight="1" x14ac:dyDescent="0.25">
      <c r="A969" s="188"/>
      <c r="B969" s="149"/>
      <c r="C969" s="149"/>
      <c r="D969" s="149"/>
      <c r="E969" s="149"/>
      <c r="F969" s="149"/>
      <c r="G969" s="337" t="s">
        <v>1441</v>
      </c>
      <c r="H969" s="196" t="s">
        <v>1353</v>
      </c>
      <c r="I969" s="196" t="s">
        <v>1442</v>
      </c>
      <c r="J969" s="149" t="s">
        <v>1377</v>
      </c>
      <c r="K969" s="149"/>
      <c r="L969" s="90">
        <v>4500</v>
      </c>
      <c r="M969" s="108"/>
      <c r="N969" s="108"/>
      <c r="O969" s="108"/>
      <c r="P969" s="108"/>
      <c r="Q969" s="108"/>
      <c r="R969" s="108">
        <v>250</v>
      </c>
      <c r="S969" s="90">
        <f t="shared" si="55"/>
        <v>4250</v>
      </c>
      <c r="T969" s="149"/>
    </row>
    <row r="970" spans="1:20" s="149" customFormat="1" ht="16.5" customHeight="1" x14ac:dyDescent="0.25">
      <c r="A970" s="188"/>
      <c r="G970" s="337" t="s">
        <v>1388</v>
      </c>
      <c r="H970" s="196" t="s">
        <v>135</v>
      </c>
      <c r="I970" s="196" t="s">
        <v>1386</v>
      </c>
      <c r="J970" s="149" t="s">
        <v>1377</v>
      </c>
      <c r="L970" s="90">
        <v>1500</v>
      </c>
      <c r="M970" s="108"/>
      <c r="N970" s="108"/>
      <c r="O970" s="108"/>
      <c r="P970" s="108"/>
      <c r="Q970" s="108"/>
      <c r="R970" s="108">
        <v>250</v>
      </c>
      <c r="S970" s="90">
        <f t="shared" si="55"/>
        <v>1250</v>
      </c>
    </row>
    <row r="971" spans="1:20" s="149" customFormat="1" ht="16.5" customHeight="1" x14ac:dyDescent="0.25">
      <c r="A971" s="188"/>
      <c r="C971" s="108"/>
      <c r="G971" s="183" t="s">
        <v>1613</v>
      </c>
      <c r="H971" s="183" t="s">
        <v>1612</v>
      </c>
      <c r="I971" s="183" t="s">
        <v>1610</v>
      </c>
      <c r="J971" s="126" t="s">
        <v>1494</v>
      </c>
      <c r="L971" s="90">
        <v>1500</v>
      </c>
      <c r="M971" s="183"/>
      <c r="N971" s="183"/>
      <c r="O971" s="183"/>
      <c r="P971" s="183"/>
      <c r="Q971" s="183"/>
      <c r="R971" s="184">
        <v>250</v>
      </c>
      <c r="S971" s="184">
        <f t="shared" si="55"/>
        <v>1250</v>
      </c>
      <c r="T971" s="108"/>
    </row>
    <row r="972" spans="1:20" s="149" customFormat="1" ht="23.25" customHeight="1" x14ac:dyDescent="0.25">
      <c r="A972" s="188" t="s">
        <v>40</v>
      </c>
      <c r="B972" s="108"/>
      <c r="C972" s="108"/>
      <c r="D972" s="108"/>
      <c r="E972" s="108"/>
      <c r="F972" s="108"/>
      <c r="G972" s="125" t="s">
        <v>2530</v>
      </c>
      <c r="H972" s="149" t="s">
        <v>645</v>
      </c>
      <c r="I972" s="125" t="s">
        <v>2531</v>
      </c>
      <c r="J972" s="179" t="s">
        <v>1376</v>
      </c>
      <c r="L972" s="108">
        <v>2500</v>
      </c>
      <c r="O972" s="108"/>
      <c r="R972" s="108">
        <v>250</v>
      </c>
      <c r="S972" s="90">
        <f t="shared" si="55"/>
        <v>2250</v>
      </c>
      <c r="T972" s="108"/>
    </row>
    <row r="973" spans="1:20" s="149" customFormat="1" ht="16.5" customHeight="1" x14ac:dyDescent="0.25">
      <c r="A973" s="188"/>
      <c r="C973" s="108"/>
      <c r="G973" s="183" t="s">
        <v>814</v>
      </c>
      <c r="H973" s="183" t="s">
        <v>807</v>
      </c>
      <c r="I973" s="183" t="s">
        <v>818</v>
      </c>
      <c r="J973" s="179" t="s">
        <v>1377</v>
      </c>
      <c r="L973" s="90">
        <v>2000</v>
      </c>
      <c r="O973" s="108"/>
      <c r="R973" s="108">
        <v>250</v>
      </c>
      <c r="S973" s="90">
        <f t="shared" si="55"/>
        <v>1750</v>
      </c>
      <c r="T973" s="108"/>
    </row>
    <row r="974" spans="1:20" s="149" customFormat="1" ht="16.5" customHeight="1" x14ac:dyDescent="0.25">
      <c r="A974" s="188"/>
      <c r="C974" s="108"/>
      <c r="G974" s="183" t="s">
        <v>2528</v>
      </c>
      <c r="H974" s="183" t="s">
        <v>808</v>
      </c>
      <c r="I974" s="183" t="s">
        <v>1849</v>
      </c>
      <c r="J974" s="179" t="s">
        <v>1377</v>
      </c>
      <c r="L974" s="90">
        <v>250</v>
      </c>
      <c r="O974" s="108"/>
      <c r="R974" s="90">
        <f>+L974</f>
        <v>250</v>
      </c>
      <c r="S974" s="108"/>
      <c r="T974" s="108"/>
    </row>
    <row r="975" spans="1:20" s="149" customFormat="1" ht="16.5" customHeight="1" x14ac:dyDescent="0.25">
      <c r="A975" s="188"/>
      <c r="C975" s="108"/>
      <c r="G975" s="183" t="s">
        <v>815</v>
      </c>
      <c r="H975" s="183" t="s">
        <v>238</v>
      </c>
      <c r="I975" s="183" t="s">
        <v>668</v>
      </c>
      <c r="J975" s="179" t="s">
        <v>1377</v>
      </c>
      <c r="L975" s="90">
        <v>500</v>
      </c>
      <c r="O975" s="108"/>
      <c r="R975" s="108">
        <v>250</v>
      </c>
      <c r="S975" s="90">
        <f t="shared" ref="S975:S989" si="56">+L975-R975</f>
        <v>250</v>
      </c>
      <c r="T975" s="108"/>
    </row>
    <row r="976" spans="1:20" s="12" customFormat="1" ht="24.75" customHeight="1" x14ac:dyDescent="0.25">
      <c r="A976" s="188"/>
      <c r="B976" s="149"/>
      <c r="C976" s="108"/>
      <c r="D976" s="149"/>
      <c r="E976" s="149"/>
      <c r="F976" s="149"/>
      <c r="G976" s="183" t="s">
        <v>816</v>
      </c>
      <c r="H976" s="183" t="s">
        <v>807</v>
      </c>
      <c r="I976" s="183" t="s">
        <v>819</v>
      </c>
      <c r="J976" s="179" t="s">
        <v>1377</v>
      </c>
      <c r="K976" s="149"/>
      <c r="L976" s="90">
        <v>3000</v>
      </c>
      <c r="M976" s="149"/>
      <c r="N976" s="149"/>
      <c r="O976" s="108"/>
      <c r="P976" s="149"/>
      <c r="Q976" s="149"/>
      <c r="R976" s="108">
        <v>250</v>
      </c>
      <c r="S976" s="90">
        <f t="shared" si="56"/>
        <v>2750</v>
      </c>
      <c r="T976" s="108"/>
    </row>
    <row r="977" spans="1:20" s="149" customFormat="1" ht="16.5" customHeight="1" x14ac:dyDescent="0.25">
      <c r="A977" s="188"/>
      <c r="C977" s="108"/>
      <c r="G977" s="183" t="s">
        <v>2524</v>
      </c>
      <c r="H977" s="183" t="s">
        <v>809</v>
      </c>
      <c r="I977" s="183" t="s">
        <v>2525</v>
      </c>
      <c r="J977" s="179" t="s">
        <v>1377</v>
      </c>
      <c r="L977" s="90">
        <v>2500</v>
      </c>
      <c r="O977" s="108"/>
      <c r="R977" s="108">
        <v>250</v>
      </c>
      <c r="S977" s="90">
        <f t="shared" si="56"/>
        <v>2250</v>
      </c>
      <c r="T977" s="108"/>
    </row>
    <row r="978" spans="1:20" s="149" customFormat="1" ht="16.5" customHeight="1" x14ac:dyDescent="0.25">
      <c r="A978" s="188"/>
      <c r="C978" s="108"/>
      <c r="G978" s="183" t="s">
        <v>817</v>
      </c>
      <c r="H978" s="183" t="s">
        <v>810</v>
      </c>
      <c r="I978" s="183" t="s">
        <v>699</v>
      </c>
      <c r="J978" s="179" t="s">
        <v>1377</v>
      </c>
      <c r="L978" s="90">
        <v>750</v>
      </c>
      <c r="O978" s="108"/>
      <c r="R978" s="108">
        <v>250</v>
      </c>
      <c r="S978" s="90">
        <f t="shared" si="56"/>
        <v>500</v>
      </c>
      <c r="T978" s="108"/>
    </row>
    <row r="979" spans="1:20" s="149" customFormat="1" ht="16.5" customHeight="1" x14ac:dyDescent="0.25">
      <c r="A979" s="188"/>
      <c r="C979" s="108"/>
      <c r="G979" s="183" t="s">
        <v>2522</v>
      </c>
      <c r="H979" s="183" t="s">
        <v>811</v>
      </c>
      <c r="I979" s="183" t="s">
        <v>2523</v>
      </c>
      <c r="J979" s="179" t="s">
        <v>1377</v>
      </c>
      <c r="L979" s="90">
        <v>2500</v>
      </c>
      <c r="O979" s="108"/>
      <c r="R979" s="108">
        <v>250</v>
      </c>
      <c r="S979" s="90">
        <f t="shared" si="56"/>
        <v>2250</v>
      </c>
      <c r="T979" s="108"/>
    </row>
    <row r="980" spans="1:20" s="149" customFormat="1" ht="16.5" customHeight="1" x14ac:dyDescent="0.25">
      <c r="A980" s="188"/>
      <c r="C980" s="108"/>
      <c r="G980" s="343" t="s">
        <v>2516</v>
      </c>
      <c r="H980" s="183" t="s">
        <v>191</v>
      </c>
      <c r="I980" s="183" t="s">
        <v>2517</v>
      </c>
      <c r="J980" s="149" t="s">
        <v>1377</v>
      </c>
      <c r="L980" s="90">
        <v>2500</v>
      </c>
      <c r="O980" s="108"/>
      <c r="R980" s="108">
        <v>250</v>
      </c>
      <c r="S980" s="90">
        <f t="shared" si="56"/>
        <v>2250</v>
      </c>
      <c r="T980" s="108"/>
    </row>
    <row r="981" spans="1:20" s="149" customFormat="1" ht="16.5" customHeight="1" x14ac:dyDescent="0.25">
      <c r="A981" s="188"/>
      <c r="C981" s="108"/>
      <c r="G981" s="343" t="s">
        <v>2514</v>
      </c>
      <c r="H981" s="183" t="s">
        <v>812</v>
      </c>
      <c r="I981" s="183" t="s">
        <v>2515</v>
      </c>
      <c r="J981" s="179" t="s">
        <v>1377</v>
      </c>
      <c r="L981" s="90">
        <v>2500</v>
      </c>
      <c r="O981" s="108"/>
      <c r="R981" s="108">
        <v>250</v>
      </c>
      <c r="S981" s="90">
        <f t="shared" si="56"/>
        <v>2250</v>
      </c>
      <c r="T981" s="108"/>
    </row>
    <row r="982" spans="1:20" s="149" customFormat="1" ht="24.75" customHeight="1" x14ac:dyDescent="0.25">
      <c r="A982" s="188"/>
      <c r="C982" s="108"/>
      <c r="G982" s="183" t="s">
        <v>2526</v>
      </c>
      <c r="H982" s="183" t="s">
        <v>813</v>
      </c>
      <c r="I982" s="183" t="s">
        <v>2527</v>
      </c>
      <c r="J982" s="179" t="s">
        <v>1377</v>
      </c>
      <c r="L982" s="90">
        <v>1850</v>
      </c>
      <c r="O982" s="108"/>
      <c r="R982" s="108">
        <v>250</v>
      </c>
      <c r="S982" s="90">
        <f t="shared" si="56"/>
        <v>1600</v>
      </c>
      <c r="T982" s="108"/>
    </row>
    <row r="983" spans="1:20" s="179" customFormat="1" ht="17.25" customHeight="1" x14ac:dyDescent="0.25">
      <c r="A983" s="188"/>
      <c r="B983" s="149"/>
      <c r="C983" s="108"/>
      <c r="D983" s="149"/>
      <c r="E983" s="149"/>
      <c r="F983" s="149"/>
      <c r="G983" s="183" t="s">
        <v>2518</v>
      </c>
      <c r="H983" s="183" t="s">
        <v>244</v>
      </c>
      <c r="I983" s="183" t="s">
        <v>2532</v>
      </c>
      <c r="J983" s="179" t="s">
        <v>1377</v>
      </c>
      <c r="K983" s="149"/>
      <c r="L983" s="90">
        <v>1850</v>
      </c>
      <c r="M983" s="149"/>
      <c r="N983" s="149"/>
      <c r="O983" s="108"/>
      <c r="P983" s="149"/>
      <c r="Q983" s="149"/>
      <c r="R983" s="108">
        <v>250</v>
      </c>
      <c r="S983" s="90">
        <f t="shared" si="56"/>
        <v>1600</v>
      </c>
      <c r="T983" s="108"/>
    </row>
    <row r="984" spans="1:20" s="149" customFormat="1" ht="12.75" customHeight="1" x14ac:dyDescent="0.25">
      <c r="A984" s="188"/>
      <c r="C984" s="108"/>
      <c r="G984" s="183" t="s">
        <v>1352</v>
      </c>
      <c r="H984" s="183" t="s">
        <v>244</v>
      </c>
      <c r="I984" s="183" t="s">
        <v>1104</v>
      </c>
      <c r="J984" s="179" t="s">
        <v>1377</v>
      </c>
      <c r="L984" s="90">
        <v>2000</v>
      </c>
      <c r="O984" s="108"/>
      <c r="R984" s="108">
        <v>250</v>
      </c>
      <c r="S984" s="90">
        <f t="shared" si="56"/>
        <v>1750</v>
      </c>
      <c r="T984" s="108"/>
    </row>
    <row r="985" spans="1:20" s="12" customFormat="1" ht="27.75" customHeight="1" x14ac:dyDescent="0.25">
      <c r="A985" s="188"/>
      <c r="B985" s="149" t="s">
        <v>48</v>
      </c>
      <c r="C985" s="108"/>
      <c r="D985" s="149"/>
      <c r="E985" s="149"/>
      <c r="F985" s="149"/>
      <c r="G985" s="343" t="s">
        <v>2514</v>
      </c>
      <c r="H985" s="183" t="s">
        <v>810</v>
      </c>
      <c r="I985" s="183" t="s">
        <v>2519</v>
      </c>
      <c r="J985" s="179" t="s">
        <v>1377</v>
      </c>
      <c r="K985" s="149"/>
      <c r="L985" s="90">
        <v>2500</v>
      </c>
      <c r="M985" s="149"/>
      <c r="N985" s="149"/>
      <c r="O985" s="108"/>
      <c r="P985" s="149"/>
      <c r="Q985" s="149"/>
      <c r="R985" s="90">
        <v>250</v>
      </c>
      <c r="S985" s="90">
        <f t="shared" si="56"/>
        <v>2250</v>
      </c>
      <c r="T985" s="108"/>
    </row>
    <row r="986" spans="1:20" s="12" customFormat="1" ht="24.75" customHeight="1" x14ac:dyDescent="0.25">
      <c r="A986" s="188"/>
      <c r="B986" s="149" t="s">
        <v>48</v>
      </c>
      <c r="C986" s="108"/>
      <c r="D986" s="149"/>
      <c r="E986" s="149"/>
      <c r="F986" s="149"/>
      <c r="G986" s="183" t="s">
        <v>2529</v>
      </c>
      <c r="H986" s="183" t="s">
        <v>238</v>
      </c>
      <c r="I986" s="183" t="s">
        <v>2523</v>
      </c>
      <c r="J986" s="179" t="s">
        <v>1377</v>
      </c>
      <c r="K986" s="149"/>
      <c r="L986" s="90">
        <v>2500</v>
      </c>
      <c r="M986" s="149"/>
      <c r="N986" s="149"/>
      <c r="O986" s="108"/>
      <c r="P986" s="149"/>
      <c r="Q986" s="149"/>
      <c r="R986" s="90">
        <v>250</v>
      </c>
      <c r="S986" s="90">
        <f t="shared" si="56"/>
        <v>2250</v>
      </c>
      <c r="T986" s="108"/>
    </row>
    <row r="987" spans="1:20" s="12" customFormat="1" ht="31.5" customHeight="1" x14ac:dyDescent="0.25">
      <c r="C987" s="319"/>
      <c r="F987" s="127" t="s">
        <v>1168</v>
      </c>
      <c r="G987" s="12" t="s">
        <v>960</v>
      </c>
      <c r="H987" s="12" t="s">
        <v>1248</v>
      </c>
      <c r="I987" s="12" t="s">
        <v>1585</v>
      </c>
      <c r="J987" s="126" t="s">
        <v>1377</v>
      </c>
      <c r="L987" s="106">
        <v>417</v>
      </c>
      <c r="O987" s="127"/>
      <c r="R987" s="127">
        <v>200</v>
      </c>
      <c r="S987" s="106">
        <f t="shared" si="56"/>
        <v>217</v>
      </c>
      <c r="T987" s="127"/>
    </row>
    <row r="988" spans="1:20" s="149" customFormat="1" ht="41.25" customHeight="1" x14ac:dyDescent="0.25">
      <c r="C988" s="319"/>
      <c r="F988" s="339" t="s">
        <v>1232</v>
      </c>
      <c r="G988" s="149" t="s">
        <v>3029</v>
      </c>
      <c r="H988" s="149" t="s">
        <v>1614</v>
      </c>
      <c r="I988" s="149" t="s">
        <v>3030</v>
      </c>
      <c r="J988" s="150" t="s">
        <v>1377</v>
      </c>
      <c r="L988" s="90">
        <v>417</v>
      </c>
      <c r="O988" s="401"/>
      <c r="R988" s="401">
        <v>200</v>
      </c>
      <c r="S988" s="90">
        <f t="shared" si="56"/>
        <v>217</v>
      </c>
      <c r="T988" s="401"/>
    </row>
    <row r="989" spans="1:20" s="149" customFormat="1" ht="41.25" customHeight="1" x14ac:dyDescent="0.25">
      <c r="C989" s="319"/>
      <c r="F989" s="339" t="s">
        <v>1233</v>
      </c>
      <c r="G989" s="149" t="s">
        <v>3029</v>
      </c>
      <c r="H989" s="149" t="s">
        <v>1614</v>
      </c>
      <c r="I989" s="149" t="s">
        <v>3031</v>
      </c>
      <c r="J989" s="150" t="s">
        <v>1377</v>
      </c>
      <c r="L989" s="90">
        <v>417</v>
      </c>
      <c r="O989" s="401"/>
      <c r="R989" s="401">
        <v>200</v>
      </c>
      <c r="S989" s="90">
        <f t="shared" si="56"/>
        <v>217</v>
      </c>
      <c r="T989" s="401"/>
    </row>
    <row r="990" spans="1:20" s="149" customFormat="1" ht="27" customHeight="1" x14ac:dyDescent="0.25">
      <c r="A990" s="188" t="s">
        <v>40</v>
      </c>
      <c r="C990" s="108"/>
      <c r="G990" s="125" t="s">
        <v>456</v>
      </c>
      <c r="H990" s="125" t="s">
        <v>257</v>
      </c>
      <c r="I990" s="191" t="s">
        <v>662</v>
      </c>
      <c r="J990" s="150" t="s">
        <v>924</v>
      </c>
      <c r="L990" s="108">
        <v>11981</v>
      </c>
      <c r="O990" s="195">
        <v>9916</v>
      </c>
      <c r="R990" s="90">
        <f>+L990-O990</f>
        <v>2065</v>
      </c>
      <c r="S990" s="90"/>
      <c r="T990" s="90"/>
    </row>
    <row r="991" spans="1:20" s="12" customFormat="1" ht="25.5" customHeight="1" x14ac:dyDescent="0.25">
      <c r="A991" s="149" t="s">
        <v>40</v>
      </c>
      <c r="B991" s="149"/>
      <c r="C991" s="108"/>
      <c r="D991" s="149"/>
      <c r="E991" s="149"/>
      <c r="F991" s="149"/>
      <c r="G991" s="125" t="s">
        <v>517</v>
      </c>
      <c r="H991" s="149" t="s">
        <v>143</v>
      </c>
      <c r="I991" s="149" t="s">
        <v>1306</v>
      </c>
      <c r="J991" s="179" t="s">
        <v>1378</v>
      </c>
      <c r="K991" s="149"/>
      <c r="L991" s="108">
        <v>1800</v>
      </c>
      <c r="M991" s="149"/>
      <c r="N991" s="149"/>
      <c r="O991" s="108">
        <v>550</v>
      </c>
      <c r="P991" s="149"/>
      <c r="Q991" s="149"/>
      <c r="R991" s="108">
        <v>250</v>
      </c>
      <c r="S991" s="90">
        <f>+L991-O991-R991</f>
        <v>1000</v>
      </c>
      <c r="T991" s="90"/>
    </row>
    <row r="992" spans="1:20" s="12" customFormat="1" ht="33" customHeight="1" x14ac:dyDescent="0.25">
      <c r="A992" s="149" t="s">
        <v>40</v>
      </c>
      <c r="B992" s="149"/>
      <c r="C992" s="108"/>
      <c r="D992" s="149"/>
      <c r="E992" s="149"/>
      <c r="F992" s="149"/>
      <c r="G992" s="125" t="s">
        <v>979</v>
      </c>
      <c r="H992" s="149" t="s">
        <v>604</v>
      </c>
      <c r="I992" s="149" t="s">
        <v>965</v>
      </c>
      <c r="J992" s="179" t="s">
        <v>1378</v>
      </c>
      <c r="K992" s="149"/>
      <c r="L992" s="108">
        <v>1800</v>
      </c>
      <c r="M992" s="149"/>
      <c r="N992" s="149"/>
      <c r="O992" s="108">
        <v>500</v>
      </c>
      <c r="P992" s="149"/>
      <c r="Q992" s="149"/>
      <c r="R992" s="108">
        <v>250</v>
      </c>
      <c r="S992" s="90">
        <f>+L992-O992-R992</f>
        <v>1050</v>
      </c>
      <c r="T992" s="90"/>
    </row>
    <row r="993" spans="1:20" s="12" customFormat="1" ht="24.75" customHeight="1" x14ac:dyDescent="0.25">
      <c r="A993" s="188"/>
      <c r="B993" s="411"/>
      <c r="C993" s="411"/>
      <c r="D993" s="411"/>
      <c r="E993" s="411"/>
      <c r="F993" s="411"/>
      <c r="G993" s="183" t="s">
        <v>1930</v>
      </c>
      <c r="H993" s="183" t="s">
        <v>75</v>
      </c>
      <c r="I993" s="183" t="s">
        <v>1931</v>
      </c>
      <c r="J993" s="149" t="s">
        <v>1377</v>
      </c>
      <c r="K993" s="149"/>
      <c r="L993" s="90">
        <v>2000</v>
      </c>
      <c r="M993" s="149"/>
      <c r="N993" s="149"/>
      <c r="O993" s="108">
        <v>500</v>
      </c>
      <c r="P993" s="149"/>
      <c r="Q993" s="149"/>
      <c r="R993" s="108">
        <v>250</v>
      </c>
      <c r="S993" s="90">
        <f>+L993-O993-R993</f>
        <v>1250</v>
      </c>
      <c r="T993" s="108"/>
    </row>
    <row r="994" spans="1:20" s="12" customFormat="1" ht="24.75" customHeight="1" x14ac:dyDescent="0.25">
      <c r="A994" s="188"/>
      <c r="B994" s="149"/>
      <c r="C994" s="108"/>
      <c r="D994" s="149"/>
      <c r="E994" s="149"/>
      <c r="F994" s="149"/>
      <c r="G994" s="183" t="s">
        <v>964</v>
      </c>
      <c r="H994" s="183" t="s">
        <v>1357</v>
      </c>
      <c r="I994" s="183" t="s">
        <v>1358</v>
      </c>
      <c r="J994" s="149" t="s">
        <v>1377</v>
      </c>
      <c r="K994" s="149"/>
      <c r="L994" s="90">
        <v>1500</v>
      </c>
      <c r="M994" s="149"/>
      <c r="N994" s="149"/>
      <c r="O994" s="108"/>
      <c r="P994" s="149"/>
      <c r="Q994" s="149"/>
      <c r="R994" s="108">
        <v>250</v>
      </c>
      <c r="S994" s="90">
        <f>+L994-O994-R994</f>
        <v>1250</v>
      </c>
      <c r="T994" s="108"/>
    </row>
    <row r="995" spans="1:20" s="12" customFormat="1" ht="24.75" customHeight="1" x14ac:dyDescent="0.25">
      <c r="A995" s="188"/>
      <c r="B995" s="149"/>
      <c r="C995" s="108"/>
      <c r="D995" s="149"/>
      <c r="E995" s="149"/>
      <c r="F995" s="149"/>
      <c r="G995" s="196" t="s">
        <v>2087</v>
      </c>
      <c r="H995" s="196" t="s">
        <v>1079</v>
      </c>
      <c r="I995" s="196" t="s">
        <v>2088</v>
      </c>
      <c r="J995" s="179" t="s">
        <v>1377</v>
      </c>
      <c r="K995" s="149"/>
      <c r="L995" s="90">
        <v>3335</v>
      </c>
      <c r="M995" s="149"/>
      <c r="N995" s="149"/>
      <c r="O995" s="108"/>
      <c r="P995" s="149"/>
      <c r="Q995" s="149"/>
      <c r="R995" s="108">
        <v>250</v>
      </c>
      <c r="S995" s="90">
        <f t="shared" ref="S995:S1000" si="57">+L995-R995</f>
        <v>3085</v>
      </c>
      <c r="T995" s="108"/>
    </row>
    <row r="996" spans="1:20" s="12" customFormat="1" ht="24.75" customHeight="1" x14ac:dyDescent="0.25">
      <c r="C996" s="319"/>
      <c r="F996" s="184"/>
      <c r="G996" s="12" t="s">
        <v>960</v>
      </c>
      <c r="H996" s="12" t="s">
        <v>457</v>
      </c>
      <c r="I996" s="12" t="s">
        <v>1585</v>
      </c>
      <c r="J996" s="126" t="s">
        <v>1377</v>
      </c>
      <c r="L996" s="106">
        <v>417</v>
      </c>
      <c r="O996" s="127"/>
      <c r="R996" s="127">
        <v>200</v>
      </c>
      <c r="S996" s="106">
        <f t="shared" si="57"/>
        <v>217</v>
      </c>
      <c r="T996" s="127"/>
    </row>
    <row r="997" spans="1:20" s="12" customFormat="1" ht="24.75" customHeight="1" x14ac:dyDescent="0.25">
      <c r="C997" s="319"/>
      <c r="F997" s="184" t="s">
        <v>2617</v>
      </c>
      <c r="G997" s="12" t="s">
        <v>960</v>
      </c>
      <c r="H997" s="12" t="s">
        <v>263</v>
      </c>
      <c r="I997" s="12" t="s">
        <v>1585</v>
      </c>
      <c r="J997" s="126" t="s">
        <v>1377</v>
      </c>
      <c r="L997" s="106">
        <v>417</v>
      </c>
      <c r="O997" s="127"/>
      <c r="R997" s="127">
        <v>200</v>
      </c>
      <c r="S997" s="106">
        <f t="shared" si="57"/>
        <v>217</v>
      </c>
      <c r="T997" s="127"/>
    </row>
    <row r="998" spans="1:20" s="12" customFormat="1" ht="24.75" customHeight="1" x14ac:dyDescent="0.25">
      <c r="C998" s="319"/>
      <c r="F998" s="184" t="s">
        <v>1253</v>
      </c>
      <c r="G998" s="12" t="s">
        <v>960</v>
      </c>
      <c r="H998" s="12" t="s">
        <v>1254</v>
      </c>
      <c r="I998" s="12" t="s">
        <v>1585</v>
      </c>
      <c r="J998" s="126" t="s">
        <v>1377</v>
      </c>
      <c r="L998" s="106">
        <v>417</v>
      </c>
      <c r="O998" s="127"/>
      <c r="R998" s="127">
        <v>200</v>
      </c>
      <c r="S998" s="106">
        <f t="shared" si="57"/>
        <v>217</v>
      </c>
      <c r="T998" s="127"/>
    </row>
    <row r="999" spans="1:20" s="12" customFormat="1" ht="24.75" customHeight="1" x14ac:dyDescent="0.25">
      <c r="C999" s="319"/>
      <c r="F999" s="184" t="s">
        <v>1255</v>
      </c>
      <c r="G999" s="12" t="s">
        <v>960</v>
      </c>
      <c r="H999" s="12" t="s">
        <v>1254</v>
      </c>
      <c r="I999" s="12" t="s">
        <v>1585</v>
      </c>
      <c r="J999" s="126" t="s">
        <v>1377</v>
      </c>
      <c r="L999" s="106">
        <v>417</v>
      </c>
      <c r="O999" s="127"/>
      <c r="R999" s="127">
        <v>200</v>
      </c>
      <c r="S999" s="106">
        <f t="shared" si="57"/>
        <v>217</v>
      </c>
      <c r="T999" s="127"/>
    </row>
    <row r="1000" spans="1:20" s="12" customFormat="1" ht="40.5" customHeight="1" x14ac:dyDescent="0.25">
      <c r="C1000" s="319"/>
      <c r="F1000" s="184"/>
      <c r="G1000" s="12" t="s">
        <v>960</v>
      </c>
      <c r="H1000" s="12" t="s">
        <v>1256</v>
      </c>
      <c r="I1000" s="12" t="s">
        <v>1585</v>
      </c>
      <c r="J1000" s="126" t="s">
        <v>1377</v>
      </c>
      <c r="L1000" s="106">
        <v>417</v>
      </c>
      <c r="O1000" s="127"/>
      <c r="R1000" s="127">
        <v>200</v>
      </c>
      <c r="S1000" s="106">
        <f t="shared" si="57"/>
        <v>217</v>
      </c>
      <c r="T1000" s="127"/>
    </row>
    <row r="1001" spans="1:20" s="12" customFormat="1" ht="39" customHeight="1" x14ac:dyDescent="0.25">
      <c r="A1001" s="188"/>
      <c r="B1001" s="149"/>
      <c r="C1001" s="108"/>
      <c r="D1001" s="149"/>
      <c r="E1001" s="149"/>
      <c r="F1001" s="149"/>
      <c r="G1001" s="196" t="s">
        <v>2089</v>
      </c>
      <c r="H1001" s="196" t="s">
        <v>263</v>
      </c>
      <c r="I1001" s="196" t="s">
        <v>726</v>
      </c>
      <c r="J1001" s="179" t="s">
        <v>634</v>
      </c>
      <c r="K1001" s="149"/>
      <c r="L1001" s="90">
        <v>1362</v>
      </c>
      <c r="M1001" s="149"/>
      <c r="N1001" s="149"/>
      <c r="O1001" s="108">
        <v>392</v>
      </c>
      <c r="P1001" s="149"/>
      <c r="Q1001" s="149"/>
      <c r="R1001" s="90">
        <f>+L1001-O1001</f>
        <v>970</v>
      </c>
      <c r="S1001" s="90"/>
      <c r="T1001" s="108"/>
    </row>
    <row r="1002" spans="1:20" s="12" customFormat="1" ht="24.75" customHeight="1" x14ac:dyDescent="0.25">
      <c r="A1002" s="188"/>
      <c r="B1002" s="149"/>
      <c r="C1002" s="108"/>
      <c r="D1002" s="149"/>
      <c r="E1002" s="149"/>
      <c r="F1002" s="149"/>
      <c r="G1002" s="196" t="s">
        <v>1630</v>
      </c>
      <c r="H1002" s="196" t="s">
        <v>820</v>
      </c>
      <c r="I1002" s="196" t="s">
        <v>726</v>
      </c>
      <c r="J1002" s="179" t="s">
        <v>634</v>
      </c>
      <c r="K1002" s="149"/>
      <c r="L1002" s="90">
        <v>1400</v>
      </c>
      <c r="M1002" s="149"/>
      <c r="N1002" s="149"/>
      <c r="O1002" s="108">
        <v>520</v>
      </c>
      <c r="P1002" s="149"/>
      <c r="Q1002" s="149"/>
      <c r="R1002" s="90">
        <f>+L1002-O1002</f>
        <v>880</v>
      </c>
      <c r="S1002" s="90"/>
      <c r="T1002" s="108"/>
    </row>
    <row r="1003" spans="1:20" s="12" customFormat="1" ht="24.75" customHeight="1" x14ac:dyDescent="0.25">
      <c r="A1003" s="188"/>
      <c r="B1003" s="149"/>
      <c r="C1003" s="108"/>
      <c r="D1003" s="149"/>
      <c r="E1003" s="149"/>
      <c r="F1003" s="149"/>
      <c r="G1003" s="183" t="s">
        <v>823</v>
      </c>
      <c r="H1003" s="183" t="s">
        <v>457</v>
      </c>
      <c r="I1003" s="183" t="s">
        <v>668</v>
      </c>
      <c r="J1003" s="179" t="s">
        <v>634</v>
      </c>
      <c r="K1003" s="149"/>
      <c r="L1003" s="90">
        <v>1400</v>
      </c>
      <c r="M1003" s="149"/>
      <c r="N1003" s="149"/>
      <c r="O1003" s="108">
        <v>334</v>
      </c>
      <c r="P1003" s="149"/>
      <c r="Q1003" s="149"/>
      <c r="R1003" s="90">
        <f>+L1003-O1003</f>
        <v>1066</v>
      </c>
      <c r="S1003" s="108"/>
      <c r="T1003" s="108"/>
    </row>
    <row r="1004" spans="1:20" s="12" customFormat="1" ht="24.75" customHeight="1" x14ac:dyDescent="0.25">
      <c r="A1004" s="188"/>
      <c r="B1004" s="149"/>
      <c r="C1004" s="108"/>
      <c r="D1004" s="149"/>
      <c r="E1004" s="149"/>
      <c r="F1004" s="149"/>
      <c r="G1004" s="183" t="s">
        <v>1354</v>
      </c>
      <c r="H1004" s="183" t="s">
        <v>821</v>
      </c>
      <c r="I1004" s="183" t="s">
        <v>1691</v>
      </c>
      <c r="J1004" s="179" t="s">
        <v>634</v>
      </c>
      <c r="K1004" s="149"/>
      <c r="L1004" s="90">
        <v>1350</v>
      </c>
      <c r="M1004" s="149"/>
      <c r="N1004" s="149"/>
      <c r="O1004" s="108">
        <v>707</v>
      </c>
      <c r="P1004" s="149"/>
      <c r="Q1004" s="149"/>
      <c r="R1004" s="90">
        <f>+L1004-O1004</f>
        <v>643</v>
      </c>
      <c r="S1004" s="90"/>
      <c r="T1004" s="108"/>
    </row>
    <row r="1005" spans="1:20" s="12" customFormat="1" ht="36" customHeight="1" x14ac:dyDescent="0.25">
      <c r="A1005" s="188"/>
      <c r="B1005" s="149"/>
      <c r="C1005" s="108"/>
      <c r="D1005" s="149"/>
      <c r="E1005" s="149"/>
      <c r="F1005" s="149"/>
      <c r="G1005" s="183" t="s">
        <v>1073</v>
      </c>
      <c r="H1005" s="183" t="s">
        <v>263</v>
      </c>
      <c r="I1005" s="183" t="s">
        <v>1101</v>
      </c>
      <c r="J1005" s="179" t="s">
        <v>1377</v>
      </c>
      <c r="K1005" s="149"/>
      <c r="L1005" s="90">
        <v>1350</v>
      </c>
      <c r="M1005" s="149"/>
      <c r="N1005" s="149"/>
      <c r="O1005" s="108"/>
      <c r="P1005" s="149"/>
      <c r="Q1005" s="149"/>
      <c r="R1005" s="108">
        <v>600</v>
      </c>
      <c r="S1005" s="90">
        <f t="shared" ref="S1005:S1015" si="58">+L1005-R1005</f>
        <v>750</v>
      </c>
      <c r="T1005" s="108"/>
    </row>
    <row r="1006" spans="1:20" s="12" customFormat="1" ht="24.75" customHeight="1" x14ac:dyDescent="0.25">
      <c r="A1006" s="188"/>
      <c r="B1006" s="149"/>
      <c r="C1006" s="108"/>
      <c r="D1006" s="149"/>
      <c r="E1006" s="149"/>
      <c r="F1006" s="149"/>
      <c r="G1006" s="337" t="s">
        <v>1631</v>
      </c>
      <c r="H1006" s="196" t="s">
        <v>822</v>
      </c>
      <c r="I1006" s="196" t="s">
        <v>1637</v>
      </c>
      <c r="J1006" s="179" t="s">
        <v>1377</v>
      </c>
      <c r="K1006" s="149"/>
      <c r="L1006" s="90">
        <v>3500</v>
      </c>
      <c r="M1006" s="149"/>
      <c r="N1006" s="149"/>
      <c r="O1006" s="108"/>
      <c r="P1006" s="149"/>
      <c r="Q1006" s="149"/>
      <c r="R1006" s="108">
        <v>750</v>
      </c>
      <c r="S1006" s="90">
        <f t="shared" si="58"/>
        <v>2750</v>
      </c>
      <c r="T1006" s="108"/>
    </row>
    <row r="1007" spans="1:20" s="149" customFormat="1" ht="16.5" customHeight="1" x14ac:dyDescent="0.25">
      <c r="A1007" s="188"/>
      <c r="C1007" s="108"/>
      <c r="G1007" s="183" t="s">
        <v>824</v>
      </c>
      <c r="H1007" s="183" t="s">
        <v>458</v>
      </c>
      <c r="I1007" s="183" t="s">
        <v>668</v>
      </c>
      <c r="J1007" s="179" t="s">
        <v>634</v>
      </c>
      <c r="L1007" s="90">
        <v>1130</v>
      </c>
      <c r="O1007" s="108">
        <v>584</v>
      </c>
      <c r="R1007" s="90">
        <f>+L1007-O1007</f>
        <v>546</v>
      </c>
      <c r="S1007" s="90"/>
      <c r="T1007" s="108"/>
    </row>
    <row r="1008" spans="1:20" s="149" customFormat="1" ht="16.5" customHeight="1" x14ac:dyDescent="0.25">
      <c r="A1008" s="188"/>
      <c r="C1008" s="108"/>
      <c r="G1008" s="183" t="s">
        <v>1083</v>
      </c>
      <c r="H1008" s="183" t="s">
        <v>1082</v>
      </c>
      <c r="I1008" s="183" t="s">
        <v>1638</v>
      </c>
      <c r="J1008" s="179" t="s">
        <v>1377</v>
      </c>
      <c r="L1008" s="90">
        <v>3250</v>
      </c>
      <c r="O1008" s="108"/>
      <c r="R1008" s="108">
        <v>250</v>
      </c>
      <c r="S1008" s="90">
        <f>+L1008-R1008</f>
        <v>3000</v>
      </c>
      <c r="T1008" s="108"/>
    </row>
    <row r="1009" spans="1:20" s="149" customFormat="1" ht="16.5" customHeight="1" x14ac:dyDescent="0.25">
      <c r="A1009" s="12"/>
      <c r="B1009" s="12"/>
      <c r="C1009" s="319"/>
      <c r="D1009" s="12"/>
      <c r="E1009" s="12"/>
      <c r="F1009" s="339" t="s">
        <v>1228</v>
      </c>
      <c r="G1009" s="12" t="s">
        <v>960</v>
      </c>
      <c r="H1009" s="12" t="s">
        <v>575</v>
      </c>
      <c r="I1009" s="12" t="s">
        <v>1585</v>
      </c>
      <c r="J1009" s="126" t="s">
        <v>1377</v>
      </c>
      <c r="K1009" s="12"/>
      <c r="L1009" s="106">
        <v>417</v>
      </c>
      <c r="M1009" s="12"/>
      <c r="N1009" s="12"/>
      <c r="O1009" s="127"/>
      <c r="P1009" s="12"/>
      <c r="Q1009" s="12"/>
      <c r="R1009" s="127">
        <v>200</v>
      </c>
      <c r="S1009" s="106">
        <f t="shared" si="58"/>
        <v>217</v>
      </c>
      <c r="T1009" s="127"/>
    </row>
    <row r="1010" spans="1:20" s="149" customFormat="1" ht="30.75" customHeight="1" x14ac:dyDescent="0.25">
      <c r="A1010" s="12"/>
      <c r="B1010" s="12"/>
      <c r="C1010" s="319"/>
      <c r="D1010" s="12"/>
      <c r="E1010" s="12"/>
      <c r="F1010" s="339" t="s">
        <v>101</v>
      </c>
      <c r="G1010" s="12" t="s">
        <v>960</v>
      </c>
      <c r="H1010" s="12" t="s">
        <v>826</v>
      </c>
      <c r="I1010" s="12" t="s">
        <v>1585</v>
      </c>
      <c r="J1010" s="126" t="s">
        <v>1377</v>
      </c>
      <c r="K1010" s="12"/>
      <c r="L1010" s="106">
        <v>417</v>
      </c>
      <c r="M1010" s="12"/>
      <c r="N1010" s="12"/>
      <c r="O1010" s="127"/>
      <c r="P1010" s="12"/>
      <c r="Q1010" s="12"/>
      <c r="R1010" s="127">
        <v>200</v>
      </c>
      <c r="S1010" s="106">
        <f t="shared" si="58"/>
        <v>217</v>
      </c>
      <c r="T1010" s="127"/>
    </row>
    <row r="1011" spans="1:20" s="149" customFormat="1" ht="23.25" customHeight="1" x14ac:dyDescent="0.25">
      <c r="A1011" s="12"/>
      <c r="B1011" s="12"/>
      <c r="C1011" s="319"/>
      <c r="D1011" s="12"/>
      <c r="E1011" s="12"/>
      <c r="F1011" s="339" t="s">
        <v>1229</v>
      </c>
      <c r="G1011" s="12" t="s">
        <v>960</v>
      </c>
      <c r="H1011" s="12" t="s">
        <v>826</v>
      </c>
      <c r="I1011" s="12" t="s">
        <v>1585</v>
      </c>
      <c r="J1011" s="126" t="s">
        <v>1377</v>
      </c>
      <c r="K1011" s="12"/>
      <c r="L1011" s="106">
        <v>415</v>
      </c>
      <c r="M1011" s="12"/>
      <c r="N1011" s="12"/>
      <c r="O1011" s="127"/>
      <c r="P1011" s="12"/>
      <c r="Q1011" s="12"/>
      <c r="R1011" s="127">
        <v>200</v>
      </c>
      <c r="S1011" s="106">
        <f t="shared" si="58"/>
        <v>215</v>
      </c>
      <c r="T1011" s="127"/>
    </row>
    <row r="1012" spans="1:20" s="149" customFormat="1" ht="27.75" customHeight="1" x14ac:dyDescent="0.25">
      <c r="A1012" s="12"/>
      <c r="B1012" s="12"/>
      <c r="C1012" s="319"/>
      <c r="D1012" s="12"/>
      <c r="E1012" s="12"/>
      <c r="F1012" s="339" t="s">
        <v>101</v>
      </c>
      <c r="G1012" s="12" t="s">
        <v>960</v>
      </c>
      <c r="H1012" s="12" t="s">
        <v>338</v>
      </c>
      <c r="I1012" s="12" t="s">
        <v>1585</v>
      </c>
      <c r="J1012" s="126" t="s">
        <v>1377</v>
      </c>
      <c r="K1012" s="12"/>
      <c r="L1012" s="106">
        <v>417</v>
      </c>
      <c r="M1012" s="12"/>
      <c r="N1012" s="12"/>
      <c r="O1012" s="127"/>
      <c r="P1012" s="12"/>
      <c r="Q1012" s="12"/>
      <c r="R1012" s="127">
        <v>200</v>
      </c>
      <c r="S1012" s="106">
        <f t="shared" si="58"/>
        <v>217</v>
      </c>
      <c r="T1012" s="127"/>
    </row>
    <row r="1013" spans="1:20" s="12" customFormat="1" ht="24.75" customHeight="1" x14ac:dyDescent="0.25">
      <c r="C1013" s="319"/>
      <c r="F1013" s="339" t="s">
        <v>1230</v>
      </c>
      <c r="G1013" s="12" t="s">
        <v>960</v>
      </c>
      <c r="H1013" s="12" t="s">
        <v>1231</v>
      </c>
      <c r="I1013" s="12" t="s">
        <v>1585</v>
      </c>
      <c r="J1013" s="126" t="s">
        <v>1377</v>
      </c>
      <c r="L1013" s="106">
        <v>417</v>
      </c>
      <c r="O1013" s="127"/>
      <c r="R1013" s="127">
        <v>200</v>
      </c>
      <c r="S1013" s="106">
        <f t="shared" si="58"/>
        <v>217</v>
      </c>
      <c r="T1013" s="127"/>
    </row>
    <row r="1014" spans="1:20" s="12" customFormat="1" ht="24.75" customHeight="1" x14ac:dyDescent="0.25">
      <c r="C1014" s="319"/>
      <c r="F1014" s="339" t="s">
        <v>101</v>
      </c>
      <c r="G1014" s="12" t="s">
        <v>960</v>
      </c>
      <c r="H1014" s="12" t="s">
        <v>327</v>
      </c>
      <c r="I1014" s="12" t="s">
        <v>1585</v>
      </c>
      <c r="J1014" s="126" t="s">
        <v>1377</v>
      </c>
      <c r="L1014" s="106">
        <v>417</v>
      </c>
      <c r="O1014" s="127"/>
      <c r="R1014" s="127">
        <v>200</v>
      </c>
      <c r="S1014" s="106">
        <f t="shared" si="58"/>
        <v>217</v>
      </c>
      <c r="T1014" s="127"/>
    </row>
    <row r="1015" spans="1:20" s="149" customFormat="1" ht="24.75" customHeight="1" x14ac:dyDescent="0.25">
      <c r="A1015" s="12"/>
      <c r="B1015" s="12"/>
      <c r="C1015" s="319"/>
      <c r="D1015" s="12"/>
      <c r="E1015" s="12"/>
      <c r="F1015" s="339" t="s">
        <v>101</v>
      </c>
      <c r="G1015" s="12" t="s">
        <v>960</v>
      </c>
      <c r="H1015" s="12" t="s">
        <v>337</v>
      </c>
      <c r="I1015" s="12" t="s">
        <v>1585</v>
      </c>
      <c r="J1015" s="126" t="s">
        <v>1377</v>
      </c>
      <c r="K1015" s="12"/>
      <c r="L1015" s="106">
        <v>415</v>
      </c>
      <c r="M1015" s="12"/>
      <c r="N1015" s="12"/>
      <c r="O1015" s="127"/>
      <c r="P1015" s="12"/>
      <c r="Q1015" s="12"/>
      <c r="R1015" s="127">
        <v>200</v>
      </c>
      <c r="S1015" s="106">
        <f t="shared" si="58"/>
        <v>215</v>
      </c>
      <c r="T1015" s="127"/>
    </row>
    <row r="1016" spans="1:20" s="149" customFormat="1" ht="16.5" customHeight="1" x14ac:dyDescent="0.25">
      <c r="A1016" s="188" t="s">
        <v>40</v>
      </c>
      <c r="B1016" s="108" t="s">
        <v>48</v>
      </c>
      <c r="C1016" s="108"/>
      <c r="D1016" s="108"/>
      <c r="E1016" s="108"/>
      <c r="F1016" s="108"/>
      <c r="G1016" s="125" t="s">
        <v>574</v>
      </c>
      <c r="H1016" s="125" t="s">
        <v>575</v>
      </c>
      <c r="I1016" s="191" t="s">
        <v>576</v>
      </c>
      <c r="J1016" s="179" t="s">
        <v>636</v>
      </c>
      <c r="L1016" s="108">
        <v>600</v>
      </c>
      <c r="O1016" s="108">
        <v>500</v>
      </c>
      <c r="R1016" s="108">
        <f>+L1016-O1016</f>
        <v>100</v>
      </c>
      <c r="S1016" s="108"/>
      <c r="T1016" s="108"/>
    </row>
    <row r="1017" spans="1:20" s="149" customFormat="1" ht="16.5" customHeight="1" x14ac:dyDescent="0.25">
      <c r="A1017" s="188" t="s">
        <v>40</v>
      </c>
      <c r="B1017" s="108" t="s">
        <v>48</v>
      </c>
      <c r="C1017" s="108"/>
      <c r="D1017" s="108"/>
      <c r="E1017" s="108"/>
      <c r="F1017" s="108"/>
      <c r="G1017" s="125" t="s">
        <v>577</v>
      </c>
      <c r="H1017" s="125" t="s">
        <v>144</v>
      </c>
      <c r="I1017" s="191" t="s">
        <v>556</v>
      </c>
      <c r="J1017" s="179" t="s">
        <v>636</v>
      </c>
      <c r="L1017" s="108">
        <v>513</v>
      </c>
      <c r="O1017" s="108">
        <v>350</v>
      </c>
      <c r="R1017" s="108">
        <f>+L1017-O1017</f>
        <v>163</v>
      </c>
      <c r="S1017" s="108"/>
      <c r="T1017" s="108"/>
    </row>
    <row r="1018" spans="1:20" s="149" customFormat="1" ht="16.5" customHeight="1" x14ac:dyDescent="0.25">
      <c r="A1018" s="188"/>
      <c r="B1018" s="149" t="s">
        <v>48</v>
      </c>
      <c r="C1018" s="108"/>
      <c r="G1018" s="183" t="s">
        <v>964</v>
      </c>
      <c r="H1018" s="183" t="s">
        <v>826</v>
      </c>
      <c r="I1018" s="183" t="s">
        <v>1330</v>
      </c>
      <c r="J1018" s="149" t="s">
        <v>1377</v>
      </c>
      <c r="L1018" s="90">
        <v>2000</v>
      </c>
      <c r="O1018" s="108">
        <v>1000</v>
      </c>
      <c r="R1018" s="108">
        <v>300</v>
      </c>
      <c r="S1018" s="90">
        <f>+L1018-O1018-R1018</f>
        <v>700</v>
      </c>
      <c r="T1018" s="108"/>
    </row>
    <row r="1019" spans="1:20" s="149" customFormat="1" ht="16.5" customHeight="1" x14ac:dyDescent="0.25">
      <c r="A1019" s="188"/>
      <c r="B1019" s="149" t="s">
        <v>48</v>
      </c>
      <c r="C1019" s="108"/>
      <c r="G1019" s="183" t="s">
        <v>1355</v>
      </c>
      <c r="H1019" s="183" t="s">
        <v>575</v>
      </c>
      <c r="I1019" s="183" t="s">
        <v>1356</v>
      </c>
      <c r="J1019" s="179" t="s">
        <v>1377</v>
      </c>
      <c r="L1019" s="90">
        <v>2000</v>
      </c>
      <c r="O1019" s="108">
        <v>1000</v>
      </c>
      <c r="R1019" s="108">
        <v>300</v>
      </c>
      <c r="S1019" s="90">
        <f>+L1019-O1019-R1019</f>
        <v>700</v>
      </c>
      <c r="T1019" s="108"/>
    </row>
    <row r="1020" spans="1:20" s="149" customFormat="1" ht="16.5" customHeight="1" x14ac:dyDescent="0.25">
      <c r="A1020" s="188"/>
      <c r="B1020" s="149" t="s">
        <v>48</v>
      </c>
      <c r="C1020" s="108"/>
      <c r="G1020" s="183" t="s">
        <v>1615</v>
      </c>
      <c r="H1020" s="183" t="s">
        <v>575</v>
      </c>
      <c r="I1020" s="183" t="s">
        <v>1616</v>
      </c>
      <c r="J1020" s="126" t="s">
        <v>1494</v>
      </c>
      <c r="L1020" s="90">
        <v>2000</v>
      </c>
      <c r="M1020" s="183"/>
      <c r="N1020" s="183"/>
      <c r="O1020" s="183"/>
      <c r="P1020" s="183"/>
      <c r="Q1020" s="183"/>
      <c r="R1020" s="184">
        <v>250</v>
      </c>
      <c r="S1020" s="184">
        <f>+L1020-R1020</f>
        <v>1750</v>
      </c>
      <c r="T1020" s="108"/>
    </row>
    <row r="1021" spans="1:20" s="149" customFormat="1" ht="24.75" customHeight="1" x14ac:dyDescent="0.25">
      <c r="A1021" s="188"/>
      <c r="B1021" s="108"/>
      <c r="C1021" s="108"/>
      <c r="D1021" s="108"/>
      <c r="E1021" s="108"/>
      <c r="F1021" s="108"/>
      <c r="G1021" s="179" t="s">
        <v>1801</v>
      </c>
      <c r="H1021" s="125" t="s">
        <v>140</v>
      </c>
      <c r="I1021" s="149" t="s">
        <v>1047</v>
      </c>
      <c r="J1021" s="149" t="s">
        <v>1379</v>
      </c>
      <c r="L1021" s="108">
        <v>1500</v>
      </c>
      <c r="O1021" s="108"/>
      <c r="R1021" s="108">
        <v>250</v>
      </c>
      <c r="S1021" s="90">
        <f>+L1021-R1021</f>
        <v>1250</v>
      </c>
      <c r="T1021" s="108"/>
    </row>
    <row r="1022" spans="1:20" s="149" customFormat="1" ht="24.75" customHeight="1" x14ac:dyDescent="0.25">
      <c r="A1022" s="188"/>
      <c r="C1022" s="108"/>
      <c r="G1022" s="183" t="s">
        <v>1036</v>
      </c>
      <c r="H1022" s="183" t="s">
        <v>141</v>
      </c>
      <c r="I1022" s="183" t="s">
        <v>1037</v>
      </c>
      <c r="J1022" s="179" t="s">
        <v>1377</v>
      </c>
      <c r="L1022" s="90">
        <v>800</v>
      </c>
      <c r="O1022" s="108"/>
      <c r="R1022" s="108">
        <v>300</v>
      </c>
      <c r="S1022" s="90">
        <f>+L1022-O1022-R1022</f>
        <v>500</v>
      </c>
      <c r="T1022" s="108"/>
    </row>
    <row r="1023" spans="1:20" s="12" customFormat="1" ht="24.75" customHeight="1" x14ac:dyDescent="0.25">
      <c r="A1023" s="188" t="s">
        <v>40</v>
      </c>
      <c r="B1023" s="149" t="s">
        <v>142</v>
      </c>
      <c r="C1023" s="108"/>
      <c r="D1023" s="149"/>
      <c r="E1023" s="149"/>
      <c r="F1023" s="149"/>
      <c r="G1023" s="125" t="s">
        <v>459</v>
      </c>
      <c r="H1023" s="125" t="s">
        <v>460</v>
      </c>
      <c r="I1023" s="179" t="s">
        <v>1653</v>
      </c>
      <c r="J1023" s="179" t="s">
        <v>924</v>
      </c>
      <c r="K1023" s="149"/>
      <c r="L1023" s="90">
        <v>1400</v>
      </c>
      <c r="M1023" s="149"/>
      <c r="N1023" s="149"/>
      <c r="O1023" s="108">
        <v>756</v>
      </c>
      <c r="P1023" s="149"/>
      <c r="Q1023" s="149"/>
      <c r="R1023" s="90">
        <f>+L1023-O1023</f>
        <v>644</v>
      </c>
      <c r="S1023" s="90"/>
      <c r="T1023" s="90"/>
    </row>
    <row r="1024" spans="1:20" s="12" customFormat="1" ht="24.75" customHeight="1" x14ac:dyDescent="0.25">
      <c r="A1024" s="188" t="s">
        <v>40</v>
      </c>
      <c r="B1024" s="149" t="s">
        <v>142</v>
      </c>
      <c r="C1024" s="108"/>
      <c r="D1024" s="149"/>
      <c r="E1024" s="149"/>
      <c r="F1024" s="149"/>
      <c r="G1024" s="125" t="s">
        <v>426</v>
      </c>
      <c r="H1024" s="125" t="s">
        <v>461</v>
      </c>
      <c r="I1024" s="191" t="s">
        <v>397</v>
      </c>
      <c r="J1024" s="179" t="s">
        <v>1379</v>
      </c>
      <c r="K1024" s="149"/>
      <c r="L1024" s="108">
        <v>1250</v>
      </c>
      <c r="M1024" s="149"/>
      <c r="N1024" s="149"/>
      <c r="O1024" s="108">
        <v>100</v>
      </c>
      <c r="P1024" s="149"/>
      <c r="Q1024" s="149"/>
      <c r="R1024" s="108">
        <v>250</v>
      </c>
      <c r="S1024" s="108"/>
      <c r="T1024" s="108"/>
    </row>
    <row r="1025" spans="1:20" s="12" customFormat="1" ht="24.75" customHeight="1" x14ac:dyDescent="0.25">
      <c r="A1025" s="188" t="s">
        <v>40</v>
      </c>
      <c r="B1025" s="149" t="s">
        <v>142</v>
      </c>
      <c r="C1025" s="108"/>
      <c r="D1025" s="409"/>
      <c r="E1025" s="409"/>
      <c r="F1025" s="409"/>
      <c r="G1025" s="149" t="s">
        <v>1401</v>
      </c>
      <c r="H1025" s="125" t="s">
        <v>461</v>
      </c>
      <c r="I1025" s="149" t="s">
        <v>1403</v>
      </c>
      <c r="J1025" s="179" t="s">
        <v>1379</v>
      </c>
      <c r="K1025" s="149"/>
      <c r="L1025" s="108">
        <v>2500</v>
      </c>
      <c r="M1025" s="149"/>
      <c r="N1025" s="149"/>
      <c r="O1025" s="108">
        <v>150</v>
      </c>
      <c r="P1025" s="149"/>
      <c r="Q1025" s="149"/>
      <c r="R1025" s="108">
        <v>250</v>
      </c>
      <c r="S1025" s="108">
        <f>+L1025-O1025-R1025</f>
        <v>2100</v>
      </c>
      <c r="T1025" s="108"/>
    </row>
    <row r="1026" spans="1:20" s="149" customFormat="1" ht="35.25" customHeight="1" x14ac:dyDescent="0.25">
      <c r="A1026" s="188"/>
      <c r="B1026" s="149" t="s">
        <v>142</v>
      </c>
      <c r="C1026" s="108"/>
      <c r="G1026" s="183" t="s">
        <v>1802</v>
      </c>
      <c r="H1026" s="183" t="s">
        <v>461</v>
      </c>
      <c r="I1026" s="183" t="s">
        <v>684</v>
      </c>
      <c r="J1026" s="179" t="s">
        <v>1377</v>
      </c>
      <c r="L1026" s="90">
        <v>1000</v>
      </c>
      <c r="O1026" s="108"/>
      <c r="R1026" s="90">
        <v>250</v>
      </c>
      <c r="S1026" s="90">
        <f>+L1026-R1026</f>
        <v>750</v>
      </c>
      <c r="T1026" s="108"/>
    </row>
    <row r="1027" spans="1:20" s="12" customFormat="1" ht="24.75" customHeight="1" x14ac:dyDescent="0.25">
      <c r="A1027" s="188" t="s">
        <v>40</v>
      </c>
      <c r="B1027" s="149"/>
      <c r="C1027" s="108"/>
      <c r="D1027" s="149"/>
      <c r="E1027" s="149"/>
      <c r="F1027" s="149"/>
      <c r="G1027" s="125" t="s">
        <v>462</v>
      </c>
      <c r="H1027" s="125" t="s">
        <v>76</v>
      </c>
      <c r="I1027" s="191" t="s">
        <v>347</v>
      </c>
      <c r="J1027" s="179" t="s">
        <v>649</v>
      </c>
      <c r="K1027" s="149"/>
      <c r="L1027" s="108">
        <v>225</v>
      </c>
      <c r="M1027" s="149"/>
      <c r="N1027" s="149"/>
      <c r="O1027" s="108"/>
      <c r="P1027" s="149"/>
      <c r="Q1027" s="149"/>
      <c r="R1027" s="108">
        <f>+L1027</f>
        <v>225</v>
      </c>
      <c r="S1027" s="108"/>
      <c r="T1027" s="108"/>
    </row>
    <row r="1028" spans="1:20" s="12" customFormat="1" ht="24.75" customHeight="1" x14ac:dyDescent="0.25">
      <c r="A1028" s="188" t="s">
        <v>40</v>
      </c>
      <c r="B1028" s="108"/>
      <c r="C1028" s="108"/>
      <c r="D1028" s="108"/>
      <c r="E1028" s="108"/>
      <c r="F1028" s="108"/>
      <c r="G1028" s="125" t="s">
        <v>578</v>
      </c>
      <c r="H1028" s="125" t="s">
        <v>76</v>
      </c>
      <c r="I1028" s="191" t="s">
        <v>446</v>
      </c>
      <c r="J1028" s="179" t="s">
        <v>1376</v>
      </c>
      <c r="K1028" s="149"/>
      <c r="L1028" s="108">
        <v>350</v>
      </c>
      <c r="M1028" s="149"/>
      <c r="N1028" s="149"/>
      <c r="O1028" s="108"/>
      <c r="P1028" s="149"/>
      <c r="Q1028" s="149"/>
      <c r="R1028" s="108">
        <v>100</v>
      </c>
      <c r="S1028" s="108">
        <f>+L1028-R1028</f>
        <v>250</v>
      </c>
      <c r="T1028" s="108"/>
    </row>
    <row r="1029" spans="1:20" s="149" customFormat="1" ht="16.5" customHeight="1" x14ac:dyDescent="0.25">
      <c r="A1029" s="188"/>
      <c r="B1029" s="108"/>
      <c r="C1029" s="108"/>
      <c r="D1029" s="108"/>
      <c r="E1029" s="108"/>
      <c r="F1029" s="108"/>
      <c r="G1029" s="125" t="s">
        <v>1822</v>
      </c>
      <c r="H1029" s="125" t="s">
        <v>76</v>
      </c>
      <c r="I1029" s="191" t="s">
        <v>347</v>
      </c>
      <c r="J1029" s="179" t="s">
        <v>1515</v>
      </c>
      <c r="L1029" s="108">
        <v>225</v>
      </c>
      <c r="O1029" s="108"/>
      <c r="R1029" s="108">
        <v>225</v>
      </c>
      <c r="S1029" s="108"/>
      <c r="T1029" s="108"/>
    </row>
    <row r="1030" spans="1:20" s="149" customFormat="1" ht="16.5" customHeight="1" x14ac:dyDescent="0.25">
      <c r="A1030" s="188" t="s">
        <v>40</v>
      </c>
      <c r="C1030" s="108"/>
      <c r="G1030" s="125" t="s">
        <v>463</v>
      </c>
      <c r="H1030" s="125" t="s">
        <v>464</v>
      </c>
      <c r="I1030" s="191" t="s">
        <v>347</v>
      </c>
      <c r="J1030" s="179" t="s">
        <v>1379</v>
      </c>
      <c r="L1030" s="108">
        <v>250</v>
      </c>
      <c r="O1030" s="108"/>
      <c r="R1030" s="108">
        <v>150</v>
      </c>
      <c r="S1030" s="108">
        <f>+L1030-R1030</f>
        <v>100</v>
      </c>
      <c r="T1030" s="108"/>
    </row>
    <row r="1031" spans="1:20" s="149" customFormat="1" ht="16.5" customHeight="1" x14ac:dyDescent="0.25">
      <c r="A1031" s="188" t="s">
        <v>40</v>
      </c>
      <c r="C1031" s="108"/>
      <c r="G1031" s="125" t="s">
        <v>404</v>
      </c>
      <c r="H1031" s="125" t="s">
        <v>465</v>
      </c>
      <c r="I1031" s="191" t="s">
        <v>959</v>
      </c>
      <c r="J1031" s="179" t="s">
        <v>1379</v>
      </c>
      <c r="L1031" s="108">
        <v>4500</v>
      </c>
      <c r="O1031" s="108"/>
      <c r="R1031" s="108">
        <v>250</v>
      </c>
      <c r="S1031" s="108">
        <f t="shared" ref="S1031:S1045" si="59">+L1031-R1031</f>
        <v>4250</v>
      </c>
      <c r="T1031" s="108"/>
    </row>
    <row r="1032" spans="1:20" s="149" customFormat="1" ht="16.5" customHeight="1" x14ac:dyDescent="0.25">
      <c r="A1032" s="188"/>
      <c r="C1032" s="108"/>
      <c r="G1032" s="183" t="s">
        <v>963</v>
      </c>
      <c r="H1032" s="183" t="s">
        <v>827</v>
      </c>
      <c r="I1032" s="183" t="s">
        <v>1107</v>
      </c>
      <c r="J1032" s="179" t="s">
        <v>1379</v>
      </c>
      <c r="L1032" s="90">
        <v>2500</v>
      </c>
      <c r="O1032" s="108"/>
      <c r="R1032" s="108">
        <v>250</v>
      </c>
      <c r="S1032" s="90">
        <f t="shared" si="59"/>
        <v>2250</v>
      </c>
      <c r="T1032" s="108"/>
    </row>
    <row r="1033" spans="1:20" s="149" customFormat="1" ht="16.5" customHeight="1" x14ac:dyDescent="0.25">
      <c r="A1033" s="188"/>
      <c r="C1033" s="108"/>
      <c r="G1033" s="183" t="s">
        <v>829</v>
      </c>
      <c r="H1033" s="183" t="s">
        <v>465</v>
      </c>
      <c r="I1033" s="183" t="s">
        <v>725</v>
      </c>
      <c r="J1033" s="179" t="s">
        <v>1379</v>
      </c>
      <c r="L1033" s="90">
        <v>2500</v>
      </c>
      <c r="O1033" s="108"/>
      <c r="R1033" s="108">
        <v>250</v>
      </c>
      <c r="S1033" s="90">
        <f t="shared" si="59"/>
        <v>2250</v>
      </c>
      <c r="T1033" s="108"/>
    </row>
    <row r="1034" spans="1:20" s="149" customFormat="1" ht="16.5" customHeight="1" x14ac:dyDescent="0.25">
      <c r="A1034" s="188"/>
      <c r="C1034" s="108"/>
      <c r="G1034" s="183" t="s">
        <v>1359</v>
      </c>
      <c r="H1034" s="183" t="s">
        <v>637</v>
      </c>
      <c r="I1034" s="183" t="s">
        <v>1360</v>
      </c>
      <c r="J1034" s="179" t="s">
        <v>1379</v>
      </c>
      <c r="L1034" s="90">
        <v>2500</v>
      </c>
      <c r="O1034" s="108"/>
      <c r="R1034" s="108">
        <v>250</v>
      </c>
      <c r="S1034" s="90">
        <f t="shared" si="59"/>
        <v>2250</v>
      </c>
      <c r="T1034" s="108"/>
    </row>
    <row r="1035" spans="1:20" s="149" customFormat="1" ht="16.5" customHeight="1" x14ac:dyDescent="0.25">
      <c r="A1035" s="188"/>
      <c r="C1035" s="108"/>
      <c r="G1035" s="183" t="s">
        <v>830</v>
      </c>
      <c r="H1035" s="183" t="s">
        <v>828</v>
      </c>
      <c r="I1035" s="183" t="s">
        <v>831</v>
      </c>
      <c r="J1035" s="179" t="s">
        <v>1379</v>
      </c>
      <c r="L1035" s="90">
        <v>2500</v>
      </c>
      <c r="O1035" s="108"/>
      <c r="R1035" s="108">
        <v>250</v>
      </c>
      <c r="S1035" s="90">
        <f t="shared" si="59"/>
        <v>2250</v>
      </c>
      <c r="T1035" s="108"/>
    </row>
    <row r="1036" spans="1:20" s="12" customFormat="1" ht="24" customHeight="1" x14ac:dyDescent="0.25">
      <c r="C1036" s="319"/>
      <c r="F1036" s="184"/>
      <c r="G1036" s="12" t="s">
        <v>960</v>
      </c>
      <c r="H1036" s="12" t="s">
        <v>1234</v>
      </c>
      <c r="I1036" s="12" t="s">
        <v>1585</v>
      </c>
      <c r="J1036" s="126" t="s">
        <v>1377</v>
      </c>
      <c r="L1036" s="106">
        <v>417</v>
      </c>
      <c r="O1036" s="127"/>
      <c r="R1036" s="127">
        <v>200</v>
      </c>
      <c r="S1036" s="106">
        <f t="shared" si="59"/>
        <v>217</v>
      </c>
      <c r="T1036" s="127"/>
    </row>
    <row r="1037" spans="1:20" s="12" customFormat="1" ht="24" customHeight="1" x14ac:dyDescent="0.25">
      <c r="C1037" s="319"/>
      <c r="F1037" s="184"/>
      <c r="G1037" s="12" t="s">
        <v>960</v>
      </c>
      <c r="H1037" s="12" t="s">
        <v>1235</v>
      </c>
      <c r="I1037" s="12" t="s">
        <v>1585</v>
      </c>
      <c r="J1037" s="126" t="s">
        <v>1377</v>
      </c>
      <c r="L1037" s="106">
        <v>417</v>
      </c>
      <c r="O1037" s="127"/>
      <c r="R1037" s="127">
        <v>200</v>
      </c>
      <c r="S1037" s="106">
        <f t="shared" si="59"/>
        <v>217</v>
      </c>
      <c r="T1037" s="127"/>
    </row>
    <row r="1038" spans="1:20" s="12" customFormat="1" ht="24.75" customHeight="1" x14ac:dyDescent="0.25">
      <c r="C1038" s="319"/>
      <c r="F1038" s="184"/>
      <c r="G1038" s="12" t="s">
        <v>960</v>
      </c>
      <c r="H1038" s="12" t="s">
        <v>1236</v>
      </c>
      <c r="I1038" s="12" t="s">
        <v>1585</v>
      </c>
      <c r="J1038" s="126" t="s">
        <v>1377</v>
      </c>
      <c r="L1038" s="106">
        <v>417</v>
      </c>
      <c r="O1038" s="127"/>
      <c r="R1038" s="127">
        <v>200</v>
      </c>
      <c r="S1038" s="106">
        <f t="shared" si="59"/>
        <v>217</v>
      </c>
      <c r="T1038" s="127"/>
    </row>
    <row r="1039" spans="1:20" s="12" customFormat="1" ht="24.75" customHeight="1" x14ac:dyDescent="0.25">
      <c r="C1039" s="319"/>
      <c r="F1039" s="184"/>
      <c r="G1039" s="12" t="s">
        <v>960</v>
      </c>
      <c r="H1039" s="12" t="s">
        <v>1237</v>
      </c>
      <c r="I1039" s="12" t="s">
        <v>1585</v>
      </c>
      <c r="J1039" s="126" t="s">
        <v>1377</v>
      </c>
      <c r="L1039" s="106">
        <v>415</v>
      </c>
      <c r="O1039" s="127"/>
      <c r="R1039" s="127">
        <v>200</v>
      </c>
      <c r="S1039" s="106">
        <f t="shared" si="59"/>
        <v>215</v>
      </c>
      <c r="T1039" s="127"/>
    </row>
    <row r="1040" spans="1:20" s="12" customFormat="1" ht="25.5" customHeight="1" x14ac:dyDescent="0.25">
      <c r="C1040" s="319"/>
      <c r="F1040" s="184"/>
      <c r="G1040" s="12" t="s">
        <v>960</v>
      </c>
      <c r="H1040" s="12" t="s">
        <v>573</v>
      </c>
      <c r="I1040" s="12" t="s">
        <v>1585</v>
      </c>
      <c r="J1040" s="126" t="s">
        <v>1377</v>
      </c>
      <c r="L1040" s="106">
        <v>417</v>
      </c>
      <c r="O1040" s="127"/>
      <c r="R1040" s="127">
        <v>200</v>
      </c>
      <c r="S1040" s="106">
        <f t="shared" si="59"/>
        <v>217</v>
      </c>
      <c r="T1040" s="127"/>
    </row>
    <row r="1041" spans="1:20" s="12" customFormat="1" ht="24" customHeight="1" x14ac:dyDescent="0.25">
      <c r="C1041" s="319"/>
      <c r="F1041" s="184" t="s">
        <v>1238</v>
      </c>
      <c r="G1041" s="12" t="s">
        <v>960</v>
      </c>
      <c r="H1041" s="12" t="s">
        <v>296</v>
      </c>
      <c r="I1041" s="12" t="s">
        <v>1585</v>
      </c>
      <c r="J1041" s="126" t="s">
        <v>1377</v>
      </c>
      <c r="L1041" s="106">
        <v>417</v>
      </c>
      <c r="O1041" s="127"/>
      <c r="R1041" s="127">
        <v>200</v>
      </c>
      <c r="S1041" s="106">
        <f t="shared" si="59"/>
        <v>217</v>
      </c>
      <c r="T1041" s="127"/>
    </row>
    <row r="1042" spans="1:20" s="12" customFormat="1" ht="24.75" customHeight="1" x14ac:dyDescent="0.25">
      <c r="C1042" s="319"/>
      <c r="F1042" s="184" t="s">
        <v>1239</v>
      </c>
      <c r="G1042" s="12" t="s">
        <v>960</v>
      </c>
      <c r="H1042" s="12" t="s">
        <v>296</v>
      </c>
      <c r="I1042" s="12" t="s">
        <v>1585</v>
      </c>
      <c r="J1042" s="126" t="s">
        <v>1377</v>
      </c>
      <c r="L1042" s="106">
        <v>415</v>
      </c>
      <c r="O1042" s="127"/>
      <c r="R1042" s="127">
        <v>200</v>
      </c>
      <c r="S1042" s="106">
        <f t="shared" si="59"/>
        <v>215</v>
      </c>
      <c r="T1042" s="127"/>
    </row>
    <row r="1043" spans="1:20" s="149" customFormat="1" ht="16.5" customHeight="1" x14ac:dyDescent="0.25">
      <c r="A1043" s="411"/>
      <c r="B1043" s="411"/>
      <c r="C1043" s="411"/>
      <c r="D1043" s="411"/>
      <c r="E1043" s="411"/>
      <c r="F1043" s="411"/>
      <c r="G1043" s="12" t="s">
        <v>1928</v>
      </c>
      <c r="H1043" s="12" t="s">
        <v>1236</v>
      </c>
      <c r="I1043" s="12" t="s">
        <v>1929</v>
      </c>
      <c r="J1043" s="126" t="s">
        <v>1377</v>
      </c>
      <c r="K1043" s="12"/>
      <c r="L1043" s="106">
        <v>750</v>
      </c>
      <c r="M1043" s="12"/>
      <c r="N1043" s="12"/>
      <c r="O1043" s="127"/>
      <c r="P1043" s="12"/>
      <c r="Q1043" s="12"/>
      <c r="R1043" s="127">
        <v>200</v>
      </c>
      <c r="S1043" s="106">
        <f t="shared" si="59"/>
        <v>550</v>
      </c>
      <c r="T1043" s="127"/>
    </row>
    <row r="1044" spans="1:20" s="149" customFormat="1" ht="16.5" customHeight="1" x14ac:dyDescent="0.25">
      <c r="A1044" s="12"/>
      <c r="B1044" s="12"/>
      <c r="C1044" s="319"/>
      <c r="D1044" s="12"/>
      <c r="E1044" s="12"/>
      <c r="F1044" s="184"/>
      <c r="G1044" s="12" t="s">
        <v>960</v>
      </c>
      <c r="H1044" s="12" t="s">
        <v>1240</v>
      </c>
      <c r="I1044" s="12" t="s">
        <v>1585</v>
      </c>
      <c r="J1044" s="126" t="s">
        <v>1377</v>
      </c>
      <c r="K1044" s="12"/>
      <c r="L1044" s="106">
        <v>417</v>
      </c>
      <c r="M1044" s="12"/>
      <c r="N1044" s="12"/>
      <c r="O1044" s="127"/>
      <c r="P1044" s="12"/>
      <c r="Q1044" s="12"/>
      <c r="R1044" s="127">
        <v>200</v>
      </c>
      <c r="S1044" s="106">
        <f t="shared" si="59"/>
        <v>217</v>
      </c>
      <c r="T1044" s="127"/>
    </row>
    <row r="1045" spans="1:20" s="149" customFormat="1" ht="27" customHeight="1" x14ac:dyDescent="0.25">
      <c r="A1045" s="12"/>
      <c r="B1045" s="12" t="s">
        <v>142</v>
      </c>
      <c r="C1045" s="108"/>
      <c r="D1045" s="12"/>
      <c r="E1045" s="12"/>
      <c r="F1045" s="12"/>
      <c r="G1045" s="183" t="s">
        <v>1552</v>
      </c>
      <c r="H1045" s="183" t="s">
        <v>296</v>
      </c>
      <c r="I1045" s="183" t="s">
        <v>1553</v>
      </c>
      <c r="J1045" s="126" t="s">
        <v>1494</v>
      </c>
      <c r="K1045" s="183"/>
      <c r="L1045" s="184">
        <v>400</v>
      </c>
      <c r="M1045" s="184"/>
      <c r="N1045" s="184"/>
      <c r="O1045" s="184"/>
      <c r="P1045" s="184"/>
      <c r="Q1045" s="184"/>
      <c r="R1045" s="184">
        <v>100</v>
      </c>
      <c r="S1045" s="184">
        <f t="shared" si="59"/>
        <v>300</v>
      </c>
      <c r="T1045" s="127"/>
    </row>
    <row r="1046" spans="1:20" s="12" customFormat="1" ht="24.75" customHeight="1" x14ac:dyDescent="0.25">
      <c r="A1046" s="188" t="s">
        <v>40</v>
      </c>
      <c r="B1046" s="108"/>
      <c r="C1046" s="108"/>
      <c r="D1046" s="108"/>
      <c r="E1046" s="108"/>
      <c r="F1046" s="314"/>
      <c r="G1046" s="125" t="s">
        <v>1307</v>
      </c>
      <c r="H1046" s="125" t="s">
        <v>573</v>
      </c>
      <c r="I1046" s="191" t="s">
        <v>1308</v>
      </c>
      <c r="J1046" s="179" t="s">
        <v>649</v>
      </c>
      <c r="K1046" s="149"/>
      <c r="L1046" s="108">
        <v>275</v>
      </c>
      <c r="M1046" s="149"/>
      <c r="N1046" s="149"/>
      <c r="O1046" s="108"/>
      <c r="P1046" s="149"/>
      <c r="Q1046" s="149"/>
      <c r="R1046" s="108">
        <f>+L1046</f>
        <v>275</v>
      </c>
      <c r="S1046" s="108"/>
      <c r="T1046" s="108"/>
    </row>
    <row r="1047" spans="1:20" s="149" customFormat="1" ht="12.75" customHeight="1" x14ac:dyDescent="0.25">
      <c r="A1047" s="188"/>
      <c r="C1047" s="108"/>
      <c r="G1047" s="337" t="s">
        <v>1444</v>
      </c>
      <c r="H1047" s="196" t="s">
        <v>296</v>
      </c>
      <c r="I1047" s="196" t="s">
        <v>1064</v>
      </c>
      <c r="J1047" s="179" t="s">
        <v>1379</v>
      </c>
      <c r="L1047" s="90">
        <v>1850</v>
      </c>
      <c r="O1047" s="108">
        <v>750</v>
      </c>
      <c r="R1047" s="108">
        <v>250</v>
      </c>
      <c r="S1047" s="90">
        <f>+L1047-O1047-R1047</f>
        <v>850</v>
      </c>
      <c r="T1047" s="108"/>
    </row>
    <row r="1048" spans="1:20" s="12" customFormat="1" ht="24" customHeight="1" x14ac:dyDescent="0.25">
      <c r="A1048" s="188"/>
      <c r="B1048" s="149"/>
      <c r="C1048" s="108"/>
      <c r="D1048" s="149"/>
      <c r="E1048" s="149"/>
      <c r="F1048" s="149"/>
      <c r="G1048" s="183" t="s">
        <v>934</v>
      </c>
      <c r="H1048" s="183" t="s">
        <v>296</v>
      </c>
      <c r="I1048" s="183" t="s">
        <v>1067</v>
      </c>
      <c r="J1048" s="179" t="s">
        <v>1379</v>
      </c>
      <c r="K1048" s="149"/>
      <c r="L1048" s="90">
        <v>1500</v>
      </c>
      <c r="M1048" s="149"/>
      <c r="N1048" s="149"/>
      <c r="O1048" s="108">
        <v>750</v>
      </c>
      <c r="P1048" s="149"/>
      <c r="Q1048" s="149"/>
      <c r="R1048" s="108">
        <v>250</v>
      </c>
      <c r="S1048" s="90">
        <f>+L1048-O1048-R1048</f>
        <v>500</v>
      </c>
      <c r="T1048" s="108"/>
    </row>
    <row r="1049" spans="1:20" s="149" customFormat="1" ht="30" customHeight="1" x14ac:dyDescent="0.25">
      <c r="C1049" s="319"/>
      <c r="G1049" s="149" t="s">
        <v>2568</v>
      </c>
      <c r="H1049" s="149" t="s">
        <v>833</v>
      </c>
      <c r="I1049" s="149" t="s">
        <v>2569</v>
      </c>
      <c r="J1049" s="150" t="s">
        <v>1377</v>
      </c>
      <c r="L1049" s="90">
        <v>417</v>
      </c>
      <c r="O1049" s="108"/>
      <c r="R1049" s="108">
        <v>200</v>
      </c>
      <c r="S1049" s="90">
        <f>+L1049-R1049</f>
        <v>217</v>
      </c>
      <c r="T1049" s="108"/>
    </row>
    <row r="1050" spans="1:20" s="12" customFormat="1" ht="24" customHeight="1" x14ac:dyDescent="0.25">
      <c r="C1050" s="319"/>
      <c r="F1050" s="184" t="s">
        <v>1241</v>
      </c>
      <c r="G1050" s="12" t="s">
        <v>960</v>
      </c>
      <c r="H1050" s="12" t="s">
        <v>833</v>
      </c>
      <c r="I1050" s="12" t="s">
        <v>1585</v>
      </c>
      <c r="J1050" s="126" t="s">
        <v>1377</v>
      </c>
      <c r="L1050" s="106">
        <v>417</v>
      </c>
      <c r="O1050" s="127"/>
      <c r="R1050" s="127">
        <v>200</v>
      </c>
      <c r="S1050" s="106">
        <f>+L1050-R1050</f>
        <v>217</v>
      </c>
      <c r="T1050" s="127"/>
    </row>
    <row r="1051" spans="1:20" s="149" customFormat="1" ht="12.75" customHeight="1" x14ac:dyDescent="0.25">
      <c r="A1051" s="12"/>
      <c r="B1051" s="12"/>
      <c r="C1051" s="319"/>
      <c r="D1051" s="12"/>
      <c r="E1051" s="12"/>
      <c r="F1051" s="184" t="s">
        <v>1242</v>
      </c>
      <c r="G1051" s="12" t="s">
        <v>960</v>
      </c>
      <c r="H1051" s="12" t="s">
        <v>255</v>
      </c>
      <c r="I1051" s="12" t="s">
        <v>1585</v>
      </c>
      <c r="J1051" s="126" t="s">
        <v>1377</v>
      </c>
      <c r="K1051" s="12"/>
      <c r="L1051" s="106">
        <v>417</v>
      </c>
      <c r="M1051" s="12"/>
      <c r="N1051" s="12"/>
      <c r="O1051" s="127"/>
      <c r="P1051" s="12"/>
      <c r="Q1051" s="12"/>
      <c r="R1051" s="127">
        <v>200</v>
      </c>
      <c r="S1051" s="106">
        <f>+L1051-R1051</f>
        <v>217</v>
      </c>
      <c r="T1051" s="127"/>
    </row>
    <row r="1052" spans="1:20" s="149" customFormat="1" ht="28.5" customHeight="1" x14ac:dyDescent="0.25">
      <c r="A1052" s="188" t="s">
        <v>40</v>
      </c>
      <c r="C1052" s="108"/>
      <c r="G1052" s="125" t="s">
        <v>2616</v>
      </c>
      <c r="H1052" s="125" t="s">
        <v>253</v>
      </c>
      <c r="I1052" s="191" t="s">
        <v>874</v>
      </c>
      <c r="J1052" s="179" t="s">
        <v>1379</v>
      </c>
      <c r="L1052" s="108">
        <v>5000</v>
      </c>
      <c r="O1052" s="108">
        <v>650</v>
      </c>
      <c r="R1052" s="108">
        <v>250</v>
      </c>
      <c r="S1052" s="108">
        <f>+L1052-O1052-R1052</f>
        <v>4100</v>
      </c>
      <c r="T1052" s="108"/>
    </row>
    <row r="1053" spans="1:20" s="12" customFormat="1" ht="24.75" customHeight="1" x14ac:dyDescent="0.25">
      <c r="A1053" s="188" t="s">
        <v>40</v>
      </c>
      <c r="B1053" s="108"/>
      <c r="C1053" s="108"/>
      <c r="D1053" s="108"/>
      <c r="E1053" s="108"/>
      <c r="F1053" s="314"/>
      <c r="G1053" s="125" t="s">
        <v>1401</v>
      </c>
      <c r="H1053" s="125" t="s">
        <v>253</v>
      </c>
      <c r="I1053" s="125" t="s">
        <v>1404</v>
      </c>
      <c r="J1053" s="179" t="s">
        <v>1379</v>
      </c>
      <c r="K1053" s="149"/>
      <c r="L1053" s="108">
        <v>1250</v>
      </c>
      <c r="M1053" s="149"/>
      <c r="N1053" s="149"/>
      <c r="O1053" s="108"/>
      <c r="P1053" s="149"/>
      <c r="Q1053" s="149"/>
      <c r="R1053" s="108">
        <v>250</v>
      </c>
      <c r="S1053" s="108">
        <f>+L1053-O1053-R1053</f>
        <v>1000</v>
      </c>
      <c r="T1053" s="108"/>
    </row>
    <row r="1054" spans="1:20" s="12" customFormat="1" ht="24.75" customHeight="1" x14ac:dyDescent="0.25">
      <c r="A1054" s="188"/>
      <c r="B1054" s="149"/>
      <c r="C1054" s="108"/>
      <c r="D1054" s="149"/>
      <c r="E1054" s="149"/>
      <c r="F1054" s="149"/>
      <c r="G1054" s="183" t="s">
        <v>834</v>
      </c>
      <c r="H1054" s="183" t="s">
        <v>253</v>
      </c>
      <c r="I1054" s="183" t="s">
        <v>1067</v>
      </c>
      <c r="J1054" s="179" t="s">
        <v>1379</v>
      </c>
      <c r="K1054" s="149"/>
      <c r="L1054" s="90">
        <v>1500</v>
      </c>
      <c r="M1054" s="149"/>
      <c r="N1054" s="149"/>
      <c r="O1054" s="108"/>
      <c r="P1054" s="149"/>
      <c r="Q1054" s="149"/>
      <c r="R1054" s="108">
        <v>250</v>
      </c>
      <c r="S1054" s="90">
        <f>+L1054-R1054</f>
        <v>1250</v>
      </c>
      <c r="T1054" s="108"/>
    </row>
    <row r="1055" spans="1:20" s="12" customFormat="1" ht="24.75" customHeight="1" x14ac:dyDescent="0.25">
      <c r="A1055" s="188"/>
      <c r="B1055" s="149"/>
      <c r="C1055" s="108"/>
      <c r="D1055" s="149"/>
      <c r="E1055" s="149"/>
      <c r="F1055" s="149"/>
      <c r="G1055" s="183" t="s">
        <v>835</v>
      </c>
      <c r="H1055" s="183" t="s">
        <v>832</v>
      </c>
      <c r="I1055" s="183" t="s">
        <v>669</v>
      </c>
      <c r="J1055" s="179" t="s">
        <v>1379</v>
      </c>
      <c r="K1055" s="149"/>
      <c r="L1055" s="90">
        <v>1500</v>
      </c>
      <c r="M1055" s="149"/>
      <c r="N1055" s="149"/>
      <c r="O1055" s="108">
        <v>100</v>
      </c>
      <c r="P1055" s="149"/>
      <c r="Q1055" s="149"/>
      <c r="R1055" s="108">
        <v>250</v>
      </c>
      <c r="S1055" s="90">
        <f>+L1055-O1055-R1055</f>
        <v>1150</v>
      </c>
      <c r="T1055" s="108"/>
    </row>
    <row r="1056" spans="1:20" s="12" customFormat="1" ht="24.75" customHeight="1" x14ac:dyDescent="0.25">
      <c r="A1056" s="188"/>
      <c r="B1056" s="149"/>
      <c r="C1056" s="108"/>
      <c r="D1056" s="149"/>
      <c r="E1056" s="149"/>
      <c r="F1056" s="149"/>
      <c r="G1056" s="183" t="s">
        <v>836</v>
      </c>
      <c r="H1056" s="183" t="s">
        <v>255</v>
      </c>
      <c r="I1056" s="183" t="s">
        <v>677</v>
      </c>
      <c r="J1056" s="179" t="s">
        <v>649</v>
      </c>
      <c r="K1056" s="149"/>
      <c r="L1056" s="90">
        <v>250</v>
      </c>
      <c r="M1056" s="149"/>
      <c r="N1056" s="149"/>
      <c r="O1056" s="108"/>
      <c r="P1056" s="149"/>
      <c r="Q1056" s="149"/>
      <c r="R1056" s="90">
        <f>+L1056</f>
        <v>250</v>
      </c>
      <c r="S1056" s="108"/>
      <c r="T1056" s="108"/>
    </row>
    <row r="1057" spans="1:20" s="149" customFormat="1" ht="16.5" customHeight="1" x14ac:dyDescent="0.25">
      <c r="A1057" s="188"/>
      <c r="C1057" s="108"/>
      <c r="G1057" s="183" t="s">
        <v>837</v>
      </c>
      <c r="H1057" s="183" t="s">
        <v>255</v>
      </c>
      <c r="I1057" s="183" t="s">
        <v>1113</v>
      </c>
      <c r="J1057" s="179" t="s">
        <v>1379</v>
      </c>
      <c r="L1057" s="90">
        <v>2500</v>
      </c>
      <c r="O1057" s="108"/>
      <c r="R1057" s="108">
        <v>250</v>
      </c>
      <c r="S1057" s="90">
        <f>+L1057-R1057</f>
        <v>2250</v>
      </c>
      <c r="T1057" s="108"/>
    </row>
    <row r="1058" spans="1:20" s="149" customFormat="1" ht="16.5" customHeight="1" x14ac:dyDescent="0.25">
      <c r="A1058" s="188"/>
      <c r="C1058" s="108"/>
      <c r="G1058" s="183" t="s">
        <v>1803</v>
      </c>
      <c r="H1058" s="183" t="s">
        <v>833</v>
      </c>
      <c r="I1058" s="183" t="s">
        <v>1804</v>
      </c>
      <c r="J1058" s="179" t="s">
        <v>1379</v>
      </c>
      <c r="L1058" s="90">
        <v>2500</v>
      </c>
      <c r="O1058" s="108">
        <v>300</v>
      </c>
      <c r="R1058" s="108">
        <v>250</v>
      </c>
      <c r="S1058" s="90">
        <f>+L1058-O1058-R1058</f>
        <v>1950</v>
      </c>
      <c r="T1058" s="108"/>
    </row>
    <row r="1059" spans="1:20" s="149" customFormat="1" ht="16.5" customHeight="1" x14ac:dyDescent="0.25">
      <c r="A1059" s="188"/>
      <c r="C1059" s="108"/>
      <c r="G1059" s="183" t="s">
        <v>838</v>
      </c>
      <c r="H1059" s="183" t="s">
        <v>255</v>
      </c>
      <c r="I1059" s="183" t="s">
        <v>804</v>
      </c>
      <c r="J1059" s="179" t="s">
        <v>1379</v>
      </c>
      <c r="L1059" s="90">
        <v>2500</v>
      </c>
      <c r="O1059" s="108">
        <v>300</v>
      </c>
      <c r="R1059" s="108">
        <v>250</v>
      </c>
      <c r="S1059" s="90">
        <f>+L1059-O1059-R1059</f>
        <v>1950</v>
      </c>
      <c r="T1059" s="108"/>
    </row>
    <row r="1060" spans="1:20" s="149" customFormat="1" ht="16.5" customHeight="1" x14ac:dyDescent="0.25">
      <c r="A1060" s="188"/>
      <c r="C1060" s="108"/>
      <c r="G1060" s="183" t="s">
        <v>839</v>
      </c>
      <c r="H1060" s="183" t="s">
        <v>253</v>
      </c>
      <c r="I1060" s="183" t="s">
        <v>748</v>
      </c>
      <c r="J1060" s="179" t="s">
        <v>649</v>
      </c>
      <c r="L1060" s="90">
        <v>250</v>
      </c>
      <c r="O1060" s="108"/>
      <c r="R1060" s="90">
        <f>+L1060</f>
        <v>250</v>
      </c>
      <c r="S1060" s="108"/>
      <c r="T1060" s="108"/>
    </row>
    <row r="1061" spans="1:20" s="149" customFormat="1" ht="16.5" customHeight="1" x14ac:dyDescent="0.25">
      <c r="A1061" s="188"/>
      <c r="C1061" s="108"/>
      <c r="G1061" s="183" t="s">
        <v>1445</v>
      </c>
      <c r="H1061" s="183" t="s">
        <v>255</v>
      </c>
      <c r="I1061" s="183" t="s">
        <v>1446</v>
      </c>
      <c r="J1061" s="179" t="s">
        <v>1379</v>
      </c>
      <c r="L1061" s="90">
        <v>2500</v>
      </c>
      <c r="O1061" s="108"/>
      <c r="R1061" s="108">
        <v>250</v>
      </c>
      <c r="S1061" s="90">
        <f t="shared" ref="S1061:S1066" si="60">+L1061-R1061</f>
        <v>2250</v>
      </c>
      <c r="T1061" s="108"/>
    </row>
    <row r="1062" spans="1:20" s="149" customFormat="1" ht="16.5" customHeight="1" x14ac:dyDescent="0.25">
      <c r="A1062" s="188"/>
      <c r="C1062" s="108"/>
      <c r="G1062" s="183" t="s">
        <v>702</v>
      </c>
      <c r="H1062" s="183" t="s">
        <v>253</v>
      </c>
      <c r="I1062" s="183" t="s">
        <v>762</v>
      </c>
      <c r="J1062" s="179" t="s">
        <v>1379</v>
      </c>
      <c r="L1062" s="90">
        <v>2500</v>
      </c>
      <c r="O1062" s="108"/>
      <c r="R1062" s="108">
        <v>250</v>
      </c>
      <c r="S1062" s="90">
        <f t="shared" si="60"/>
        <v>2250</v>
      </c>
      <c r="T1062" s="108"/>
    </row>
    <row r="1063" spans="1:20" s="149" customFormat="1" ht="16.5" customHeight="1" x14ac:dyDescent="0.25">
      <c r="A1063" s="12"/>
      <c r="B1063" s="12"/>
      <c r="C1063" s="319"/>
      <c r="D1063" s="12"/>
      <c r="E1063" s="12"/>
      <c r="F1063" s="184" t="s">
        <v>101</v>
      </c>
      <c r="G1063" s="12" t="s">
        <v>960</v>
      </c>
      <c r="H1063" s="12" t="s">
        <v>1243</v>
      </c>
      <c r="I1063" s="12" t="s">
        <v>1585</v>
      </c>
      <c r="J1063" s="126" t="s">
        <v>1377</v>
      </c>
      <c r="K1063" s="12"/>
      <c r="L1063" s="106">
        <v>417</v>
      </c>
      <c r="M1063" s="12"/>
      <c r="N1063" s="12"/>
      <c r="O1063" s="127"/>
      <c r="P1063" s="12"/>
      <c r="Q1063" s="12"/>
      <c r="R1063" s="127">
        <v>200</v>
      </c>
      <c r="S1063" s="106">
        <f t="shared" si="60"/>
        <v>217</v>
      </c>
      <c r="T1063" s="127"/>
    </row>
    <row r="1064" spans="1:20" s="149" customFormat="1" ht="16.5" customHeight="1" x14ac:dyDescent="0.25">
      <c r="A1064" s="12"/>
      <c r="B1064" s="12"/>
      <c r="C1064" s="319"/>
      <c r="D1064" s="12"/>
      <c r="E1064" s="12"/>
      <c r="F1064" s="184" t="s">
        <v>1244</v>
      </c>
      <c r="G1064" s="109" t="s">
        <v>960</v>
      </c>
      <c r="H1064" s="12" t="s">
        <v>138</v>
      </c>
      <c r="I1064" s="12" t="s">
        <v>1585</v>
      </c>
      <c r="J1064" s="126" t="s">
        <v>1377</v>
      </c>
      <c r="K1064" s="12"/>
      <c r="L1064" s="106">
        <v>417</v>
      </c>
      <c r="M1064" s="12"/>
      <c r="N1064" s="12"/>
      <c r="O1064" s="127"/>
      <c r="P1064" s="12"/>
      <c r="Q1064" s="12"/>
      <c r="R1064" s="127">
        <v>200</v>
      </c>
      <c r="S1064" s="106">
        <f t="shared" si="60"/>
        <v>217</v>
      </c>
      <c r="T1064" s="127"/>
    </row>
    <row r="1065" spans="1:20" s="149" customFormat="1" ht="16.5" customHeight="1" x14ac:dyDescent="0.25">
      <c r="A1065" s="12"/>
      <c r="B1065" s="12"/>
      <c r="C1065" s="319"/>
      <c r="D1065" s="12"/>
      <c r="E1065" s="12"/>
      <c r="F1065" s="184" t="s">
        <v>1245</v>
      </c>
      <c r="G1065" s="12" t="s">
        <v>960</v>
      </c>
      <c r="H1065" s="12" t="s">
        <v>1246</v>
      </c>
      <c r="I1065" s="12" t="s">
        <v>1585</v>
      </c>
      <c r="J1065" s="126" t="s">
        <v>1377</v>
      </c>
      <c r="K1065" s="12"/>
      <c r="L1065" s="106">
        <v>415</v>
      </c>
      <c r="M1065" s="12"/>
      <c r="N1065" s="12"/>
      <c r="O1065" s="127"/>
      <c r="P1065" s="12"/>
      <c r="Q1065" s="12"/>
      <c r="R1065" s="127">
        <v>200</v>
      </c>
      <c r="S1065" s="106">
        <f t="shared" si="60"/>
        <v>215</v>
      </c>
      <c r="T1065" s="127"/>
    </row>
    <row r="1066" spans="1:20" s="149" customFormat="1" ht="16.5" customHeight="1" x14ac:dyDescent="0.25">
      <c r="A1066" s="12"/>
      <c r="B1066" s="12"/>
      <c r="C1066" s="319"/>
      <c r="D1066" s="12"/>
      <c r="E1066" s="12"/>
      <c r="F1066" s="184" t="s">
        <v>1247</v>
      </c>
      <c r="G1066" s="12" t="s">
        <v>960</v>
      </c>
      <c r="H1066" s="12" t="s">
        <v>466</v>
      </c>
      <c r="I1066" s="12" t="s">
        <v>1585</v>
      </c>
      <c r="J1066" s="126" t="s">
        <v>1377</v>
      </c>
      <c r="K1066" s="12"/>
      <c r="L1066" s="106">
        <v>417</v>
      </c>
      <c r="M1066" s="12"/>
      <c r="N1066" s="12"/>
      <c r="O1066" s="127"/>
      <c r="P1066" s="12"/>
      <c r="Q1066" s="12"/>
      <c r="R1066" s="127">
        <v>200</v>
      </c>
      <c r="S1066" s="106">
        <f t="shared" si="60"/>
        <v>217</v>
      </c>
      <c r="T1066" s="127"/>
    </row>
    <row r="1067" spans="1:20" s="12" customFormat="1" ht="27.75" customHeight="1" x14ac:dyDescent="0.25">
      <c r="A1067" s="188" t="s">
        <v>40</v>
      </c>
      <c r="B1067" s="149"/>
      <c r="C1067" s="108"/>
      <c r="D1067" s="149"/>
      <c r="E1067" s="149"/>
      <c r="F1067" s="149"/>
      <c r="G1067" s="125" t="s">
        <v>1805</v>
      </c>
      <c r="H1067" s="125" t="s">
        <v>466</v>
      </c>
      <c r="I1067" s="191" t="s">
        <v>926</v>
      </c>
      <c r="J1067" s="179" t="s">
        <v>1379</v>
      </c>
      <c r="K1067" s="149"/>
      <c r="L1067" s="108">
        <v>9734</v>
      </c>
      <c r="M1067" s="149"/>
      <c r="N1067" s="149"/>
      <c r="O1067" s="108"/>
      <c r="P1067" s="149"/>
      <c r="Q1067" s="149"/>
      <c r="R1067" s="108">
        <v>250</v>
      </c>
      <c r="S1067" s="90">
        <f>L1067-R1067</f>
        <v>9484</v>
      </c>
      <c r="T1067" s="108"/>
    </row>
    <row r="1068" spans="1:20" s="149" customFormat="1" ht="24.75" customHeight="1" x14ac:dyDescent="0.25">
      <c r="A1068" s="188"/>
      <c r="C1068" s="108"/>
      <c r="G1068" s="183" t="s">
        <v>840</v>
      </c>
      <c r="H1068" s="183" t="s">
        <v>466</v>
      </c>
      <c r="I1068" s="183" t="s">
        <v>1361</v>
      </c>
      <c r="J1068" s="179" t="s">
        <v>1379</v>
      </c>
      <c r="L1068" s="90">
        <v>2500</v>
      </c>
      <c r="O1068" s="108">
        <v>500</v>
      </c>
      <c r="R1068" s="108">
        <v>250</v>
      </c>
      <c r="S1068" s="90">
        <f>+L1068-O1068-R1068</f>
        <v>1750</v>
      </c>
      <c r="T1068" s="108"/>
    </row>
    <row r="1069" spans="1:20" s="12" customFormat="1" ht="24.75" customHeight="1" x14ac:dyDescent="0.25">
      <c r="A1069" s="188"/>
      <c r="B1069" s="149"/>
      <c r="C1069" s="108"/>
      <c r="D1069" s="149"/>
      <c r="E1069" s="149"/>
      <c r="F1069" s="149"/>
      <c r="G1069" s="183" t="s">
        <v>841</v>
      </c>
      <c r="H1069" s="183" t="s">
        <v>138</v>
      </c>
      <c r="I1069" s="183" t="s">
        <v>1362</v>
      </c>
      <c r="J1069" s="179" t="s">
        <v>1379</v>
      </c>
      <c r="K1069" s="149"/>
      <c r="L1069" s="90">
        <v>1500</v>
      </c>
      <c r="M1069" s="149"/>
      <c r="N1069" s="149"/>
      <c r="O1069" s="108"/>
      <c r="P1069" s="149"/>
      <c r="Q1069" s="149"/>
      <c r="R1069" s="108">
        <v>250</v>
      </c>
      <c r="S1069" s="90">
        <f>+L1069-O1069-R1069</f>
        <v>1250</v>
      </c>
      <c r="T1069" s="108"/>
    </row>
    <row r="1070" spans="1:20" s="149" customFormat="1" ht="16.5" customHeight="1" x14ac:dyDescent="0.25">
      <c r="A1070" s="188"/>
      <c r="C1070" s="108"/>
      <c r="G1070" s="183" t="s">
        <v>1383</v>
      </c>
      <c r="H1070" s="183" t="s">
        <v>466</v>
      </c>
      <c r="I1070" s="183" t="s">
        <v>1384</v>
      </c>
      <c r="J1070" s="179" t="s">
        <v>1379</v>
      </c>
      <c r="L1070" s="90">
        <v>1950</v>
      </c>
      <c r="O1070" s="108">
        <v>500</v>
      </c>
      <c r="R1070" s="108">
        <v>250</v>
      </c>
      <c r="S1070" s="90">
        <f>+L1070-O1070-R1070</f>
        <v>1200</v>
      </c>
      <c r="T1070" s="108"/>
    </row>
    <row r="1071" spans="1:20" s="149" customFormat="1" ht="16.5" customHeight="1" x14ac:dyDescent="0.25">
      <c r="A1071" s="188"/>
      <c r="C1071" s="108"/>
      <c r="G1071" s="183" t="s">
        <v>842</v>
      </c>
      <c r="H1071" s="183" t="s">
        <v>466</v>
      </c>
      <c r="I1071" s="183" t="s">
        <v>1363</v>
      </c>
      <c r="J1071" s="179" t="s">
        <v>1379</v>
      </c>
      <c r="L1071" s="90">
        <v>1850</v>
      </c>
      <c r="O1071" s="108">
        <v>500</v>
      </c>
      <c r="R1071" s="108">
        <v>250</v>
      </c>
      <c r="S1071" s="90">
        <f>+L1071-O1071-R1071</f>
        <v>1100</v>
      </c>
      <c r="T1071" s="108"/>
    </row>
    <row r="1072" spans="1:20" s="149" customFormat="1" ht="30.75" customHeight="1" x14ac:dyDescent="0.25">
      <c r="A1072" s="149" t="s">
        <v>40</v>
      </c>
      <c r="B1072" s="149" t="s">
        <v>142</v>
      </c>
      <c r="C1072" s="108"/>
      <c r="G1072" s="125" t="s">
        <v>1309</v>
      </c>
      <c r="H1072" s="149" t="s">
        <v>467</v>
      </c>
      <c r="I1072" s="149" t="s">
        <v>1310</v>
      </c>
      <c r="J1072" s="179" t="s">
        <v>1379</v>
      </c>
      <c r="L1072" s="108">
        <v>800</v>
      </c>
      <c r="O1072" s="108"/>
      <c r="R1072" s="108">
        <v>250</v>
      </c>
      <c r="S1072" s="90">
        <f>+L1072-R1072</f>
        <v>550</v>
      </c>
    </row>
    <row r="1073" spans="1:20" s="12" customFormat="1" ht="22.5" customHeight="1" x14ac:dyDescent="0.25">
      <c r="A1073" s="149" t="s">
        <v>40</v>
      </c>
      <c r="B1073" s="149" t="s">
        <v>142</v>
      </c>
      <c r="C1073" s="410"/>
      <c r="D1073" s="410"/>
      <c r="E1073" s="410"/>
      <c r="F1073" s="410"/>
      <c r="G1073" s="125" t="s">
        <v>963</v>
      </c>
      <c r="H1073" s="149" t="s">
        <v>468</v>
      </c>
      <c r="I1073" s="149" t="s">
        <v>988</v>
      </c>
      <c r="J1073" s="179" t="s">
        <v>1379</v>
      </c>
      <c r="K1073" s="149"/>
      <c r="L1073" s="108">
        <v>1000</v>
      </c>
      <c r="M1073" s="149"/>
      <c r="N1073" s="149"/>
      <c r="O1073" s="108">
        <v>250</v>
      </c>
      <c r="P1073" s="149"/>
      <c r="Q1073" s="149"/>
      <c r="R1073" s="108">
        <v>250</v>
      </c>
      <c r="S1073" s="90">
        <f t="shared" ref="S1073:S1079" si="61">+L1073-O1073-R1073</f>
        <v>500</v>
      </c>
      <c r="T1073" s="149"/>
    </row>
    <row r="1074" spans="1:20" s="12" customFormat="1" ht="24.75" customHeight="1" x14ac:dyDescent="0.25">
      <c r="A1074" s="149" t="s">
        <v>40</v>
      </c>
      <c r="B1074" s="149" t="s">
        <v>142</v>
      </c>
      <c r="C1074" s="410"/>
      <c r="D1074" s="410"/>
      <c r="E1074" s="410"/>
      <c r="F1074" s="410"/>
      <c r="G1074" s="125" t="s">
        <v>1311</v>
      </c>
      <c r="H1074" s="149" t="s">
        <v>469</v>
      </c>
      <c r="I1074" s="149" t="s">
        <v>1312</v>
      </c>
      <c r="J1074" s="179" t="s">
        <v>1379</v>
      </c>
      <c r="K1074" s="149"/>
      <c r="L1074" s="108">
        <v>1250</v>
      </c>
      <c r="M1074" s="149"/>
      <c r="N1074" s="149"/>
      <c r="O1074" s="108">
        <v>250</v>
      </c>
      <c r="P1074" s="149"/>
      <c r="Q1074" s="149"/>
      <c r="R1074" s="108">
        <v>250</v>
      </c>
      <c r="S1074" s="90">
        <f t="shared" si="61"/>
        <v>750</v>
      </c>
      <c r="T1074" s="149"/>
    </row>
    <row r="1075" spans="1:20" s="12" customFormat="1" ht="24.75" customHeight="1" x14ac:dyDescent="0.25">
      <c r="A1075" s="188" t="s">
        <v>40</v>
      </c>
      <c r="B1075" s="149" t="s">
        <v>142</v>
      </c>
      <c r="C1075" s="108"/>
      <c r="D1075" s="149"/>
      <c r="E1075" s="149"/>
      <c r="F1075" s="149"/>
      <c r="G1075" s="179" t="s">
        <v>964</v>
      </c>
      <c r="H1075" s="125" t="s">
        <v>470</v>
      </c>
      <c r="I1075" s="191" t="s">
        <v>1038</v>
      </c>
      <c r="J1075" s="179" t="s">
        <v>1379</v>
      </c>
      <c r="K1075" s="149"/>
      <c r="L1075" s="108">
        <v>2000</v>
      </c>
      <c r="M1075" s="149"/>
      <c r="N1075" s="149"/>
      <c r="O1075" s="108">
        <v>150</v>
      </c>
      <c r="P1075" s="149"/>
      <c r="Q1075" s="149"/>
      <c r="R1075" s="108">
        <v>250</v>
      </c>
      <c r="S1075" s="90">
        <f t="shared" si="61"/>
        <v>1600</v>
      </c>
      <c r="T1075" s="108"/>
    </row>
    <row r="1076" spans="1:20" s="12" customFormat="1" ht="24.75" customHeight="1" x14ac:dyDescent="0.25">
      <c r="A1076" s="188" t="s">
        <v>40</v>
      </c>
      <c r="B1076" s="149" t="s">
        <v>142</v>
      </c>
      <c r="C1076" s="108"/>
      <c r="D1076" s="149"/>
      <c r="E1076" s="149"/>
      <c r="F1076" s="149"/>
      <c r="G1076" s="125" t="s">
        <v>1405</v>
      </c>
      <c r="H1076" s="125" t="s">
        <v>471</v>
      </c>
      <c r="I1076" s="125" t="s">
        <v>1382</v>
      </c>
      <c r="J1076" s="179" t="s">
        <v>1379</v>
      </c>
      <c r="K1076" s="149"/>
      <c r="L1076" s="108">
        <v>2000</v>
      </c>
      <c r="M1076" s="149"/>
      <c r="N1076" s="149"/>
      <c r="O1076" s="108">
        <v>150</v>
      </c>
      <c r="P1076" s="149"/>
      <c r="Q1076" s="149"/>
      <c r="R1076" s="108">
        <v>250</v>
      </c>
      <c r="S1076" s="90">
        <f t="shared" si="61"/>
        <v>1600</v>
      </c>
      <c r="T1076" s="108"/>
    </row>
    <row r="1077" spans="1:20" s="12" customFormat="1" ht="24.75" customHeight="1" x14ac:dyDescent="0.25">
      <c r="A1077" s="188" t="s">
        <v>40</v>
      </c>
      <c r="B1077" s="149" t="s">
        <v>142</v>
      </c>
      <c r="C1077" s="108"/>
      <c r="D1077" s="149"/>
      <c r="E1077" s="149"/>
      <c r="F1077" s="149"/>
      <c r="G1077" s="179" t="s">
        <v>964</v>
      </c>
      <c r="H1077" s="125" t="s">
        <v>472</v>
      </c>
      <c r="I1077" s="191" t="s">
        <v>981</v>
      </c>
      <c r="J1077" s="179" t="s">
        <v>1379</v>
      </c>
      <c r="K1077" s="149"/>
      <c r="L1077" s="108">
        <v>2000</v>
      </c>
      <c r="M1077" s="149"/>
      <c r="N1077" s="149"/>
      <c r="O1077" s="108">
        <v>200</v>
      </c>
      <c r="P1077" s="149"/>
      <c r="Q1077" s="149"/>
      <c r="R1077" s="108">
        <v>250</v>
      </c>
      <c r="S1077" s="90">
        <f t="shared" si="61"/>
        <v>1550</v>
      </c>
      <c r="T1077" s="108"/>
    </row>
    <row r="1078" spans="1:20" s="12" customFormat="1" ht="24.75" customHeight="1" x14ac:dyDescent="0.25">
      <c r="A1078" s="188" t="s">
        <v>61</v>
      </c>
      <c r="B1078" s="149" t="s">
        <v>142</v>
      </c>
      <c r="C1078" s="108"/>
      <c r="D1078" s="149"/>
      <c r="E1078" s="149"/>
      <c r="F1078" s="149"/>
      <c r="G1078" s="125" t="s">
        <v>982</v>
      </c>
      <c r="H1078" s="125" t="s">
        <v>298</v>
      </c>
      <c r="I1078" s="191" t="s">
        <v>1510</v>
      </c>
      <c r="J1078" s="179" t="s">
        <v>1379</v>
      </c>
      <c r="K1078" s="149"/>
      <c r="L1078" s="108">
        <v>17495</v>
      </c>
      <c r="M1078" s="149"/>
      <c r="N1078" s="149"/>
      <c r="O1078" s="108">
        <v>2619</v>
      </c>
      <c r="P1078" s="149"/>
      <c r="Q1078" s="149"/>
      <c r="R1078" s="108">
        <f>1500-937</f>
        <v>563</v>
      </c>
      <c r="S1078" s="90">
        <f>L1078-O1078-R1078</f>
        <v>14313</v>
      </c>
      <c r="T1078" s="108"/>
    </row>
    <row r="1079" spans="1:20" s="12" customFormat="1" ht="24.75" customHeight="1" x14ac:dyDescent="0.25">
      <c r="A1079" s="188" t="s">
        <v>40</v>
      </c>
      <c r="B1079" s="149" t="s">
        <v>142</v>
      </c>
      <c r="C1079" s="108"/>
      <c r="D1079" s="149"/>
      <c r="E1079" s="149"/>
      <c r="F1079" s="149"/>
      <c r="G1079" s="125" t="s">
        <v>963</v>
      </c>
      <c r="H1079" s="125" t="s">
        <v>473</v>
      </c>
      <c r="I1079" s="125" t="s">
        <v>1406</v>
      </c>
      <c r="J1079" s="179" t="s">
        <v>1379</v>
      </c>
      <c r="K1079" s="149"/>
      <c r="L1079" s="108">
        <v>1000</v>
      </c>
      <c r="M1079" s="149"/>
      <c r="N1079" s="149"/>
      <c r="O1079" s="108"/>
      <c r="P1079" s="149"/>
      <c r="Q1079" s="149"/>
      <c r="R1079" s="108">
        <v>500</v>
      </c>
      <c r="S1079" s="90">
        <f t="shared" si="61"/>
        <v>500</v>
      </c>
      <c r="T1079" s="108"/>
    </row>
    <row r="1080" spans="1:20" s="12" customFormat="1" ht="24.75" customHeight="1" x14ac:dyDescent="0.25">
      <c r="A1080" s="188" t="s">
        <v>40</v>
      </c>
      <c r="B1080" s="149" t="s">
        <v>142</v>
      </c>
      <c r="C1080" s="108"/>
      <c r="D1080" s="149"/>
      <c r="E1080" s="149"/>
      <c r="F1080" s="149"/>
      <c r="G1080" s="125" t="s">
        <v>476</v>
      </c>
      <c r="H1080" s="125" t="s">
        <v>475</v>
      </c>
      <c r="I1080" s="191" t="s">
        <v>347</v>
      </c>
      <c r="J1080" s="179" t="s">
        <v>649</v>
      </c>
      <c r="K1080" s="149"/>
      <c r="L1080" s="108">
        <v>225</v>
      </c>
      <c r="M1080" s="149"/>
      <c r="N1080" s="149"/>
      <c r="O1080" s="108"/>
      <c r="P1080" s="149"/>
      <c r="Q1080" s="149"/>
      <c r="R1080" s="108">
        <f>+L1080</f>
        <v>225</v>
      </c>
      <c r="S1080" s="108"/>
      <c r="T1080" s="108"/>
    </row>
    <row r="1081" spans="1:20" s="12" customFormat="1" ht="24.75" customHeight="1" x14ac:dyDescent="0.25">
      <c r="A1081" s="188" t="s">
        <v>40</v>
      </c>
      <c r="B1081" s="149" t="s">
        <v>142</v>
      </c>
      <c r="C1081" s="108"/>
      <c r="D1081" s="108"/>
      <c r="E1081" s="108"/>
      <c r="F1081" s="108"/>
      <c r="G1081" s="125" t="s">
        <v>962</v>
      </c>
      <c r="H1081" s="125" t="s">
        <v>470</v>
      </c>
      <c r="I1081" s="191" t="s">
        <v>951</v>
      </c>
      <c r="J1081" s="179" t="s">
        <v>1379</v>
      </c>
      <c r="K1081" s="149"/>
      <c r="L1081" s="108">
        <v>850</v>
      </c>
      <c r="M1081" s="149"/>
      <c r="N1081" s="149"/>
      <c r="O1081" s="108"/>
      <c r="P1081" s="149"/>
      <c r="Q1081" s="149"/>
      <c r="R1081" s="108">
        <v>350</v>
      </c>
      <c r="S1081" s="108">
        <f>+L1081-R1081</f>
        <v>500</v>
      </c>
      <c r="T1081" s="108"/>
    </row>
    <row r="1082" spans="1:20" s="12" customFormat="1" ht="24.75" customHeight="1" x14ac:dyDescent="0.25">
      <c r="A1082" s="188"/>
      <c r="B1082" s="149" t="s">
        <v>142</v>
      </c>
      <c r="C1082" s="108"/>
      <c r="D1082" s="149"/>
      <c r="E1082" s="149"/>
      <c r="F1082" s="149"/>
      <c r="G1082" s="183" t="s">
        <v>1366</v>
      </c>
      <c r="H1082" s="183" t="s">
        <v>847</v>
      </c>
      <c r="I1082" s="183" t="s">
        <v>1053</v>
      </c>
      <c r="J1082" s="179" t="s">
        <v>1379</v>
      </c>
      <c r="K1082" s="149"/>
      <c r="L1082" s="90">
        <v>2500</v>
      </c>
      <c r="M1082" s="149"/>
      <c r="N1082" s="149"/>
      <c r="O1082" s="108"/>
      <c r="P1082" s="149"/>
      <c r="Q1082" s="149"/>
      <c r="R1082" s="108">
        <v>500</v>
      </c>
      <c r="S1082" s="108">
        <f>+L1082-R1082</f>
        <v>2000</v>
      </c>
      <c r="T1082" s="108"/>
    </row>
    <row r="1083" spans="1:20" s="149" customFormat="1" ht="16.5" customHeight="1" x14ac:dyDescent="0.25">
      <c r="A1083" s="188"/>
      <c r="B1083" s="149" t="s">
        <v>142</v>
      </c>
      <c r="C1083" s="108"/>
      <c r="G1083" s="183" t="s">
        <v>849</v>
      </c>
      <c r="H1083" s="183" t="s">
        <v>471</v>
      </c>
      <c r="I1083" s="183" t="s">
        <v>677</v>
      </c>
      <c r="J1083" s="179" t="s">
        <v>1379</v>
      </c>
      <c r="L1083" s="90">
        <v>350</v>
      </c>
      <c r="O1083" s="108"/>
      <c r="R1083" s="90">
        <v>150</v>
      </c>
      <c r="S1083" s="108"/>
      <c r="T1083" s="108"/>
    </row>
    <row r="1084" spans="1:20" s="149" customFormat="1" ht="16.5" customHeight="1" x14ac:dyDescent="0.25">
      <c r="A1084" s="188"/>
      <c r="B1084" s="149" t="s">
        <v>142</v>
      </c>
      <c r="C1084" s="108"/>
      <c r="G1084" s="183" t="s">
        <v>474</v>
      </c>
      <c r="H1084" s="183" t="s">
        <v>475</v>
      </c>
      <c r="I1084" s="183" t="s">
        <v>748</v>
      </c>
      <c r="J1084" s="179" t="s">
        <v>1379</v>
      </c>
      <c r="L1084" s="90">
        <v>350</v>
      </c>
      <c r="O1084" s="108"/>
      <c r="R1084" s="90">
        <v>150</v>
      </c>
      <c r="S1084" s="108"/>
      <c r="T1084" s="108"/>
    </row>
    <row r="1085" spans="1:20" s="149" customFormat="1" ht="16.5" customHeight="1" x14ac:dyDescent="0.25">
      <c r="A1085" s="188"/>
      <c r="B1085" s="149" t="s">
        <v>142</v>
      </c>
      <c r="C1085" s="108"/>
      <c r="G1085" s="183" t="s">
        <v>850</v>
      </c>
      <c r="H1085" s="183" t="s">
        <v>848</v>
      </c>
      <c r="I1085" s="183" t="s">
        <v>699</v>
      </c>
      <c r="J1085" s="179" t="s">
        <v>1379</v>
      </c>
      <c r="L1085" s="90">
        <v>600</v>
      </c>
      <c r="O1085" s="108"/>
      <c r="R1085" s="108">
        <v>150</v>
      </c>
      <c r="S1085" s="90">
        <f t="shared" ref="S1085:S1098" si="62">+L1085-R1085</f>
        <v>450</v>
      </c>
      <c r="T1085" s="108"/>
    </row>
    <row r="1086" spans="1:20" s="149" customFormat="1" ht="16.5" customHeight="1" x14ac:dyDescent="0.25">
      <c r="A1086" s="188"/>
      <c r="B1086" s="149" t="s">
        <v>142</v>
      </c>
      <c r="C1086" s="108"/>
      <c r="G1086" s="183" t="s">
        <v>1448</v>
      </c>
      <c r="H1086" s="183" t="s">
        <v>471</v>
      </c>
      <c r="I1086" s="183" t="s">
        <v>1104</v>
      </c>
      <c r="J1086" s="179" t="s">
        <v>1379</v>
      </c>
      <c r="L1086" s="90">
        <v>2500</v>
      </c>
      <c r="O1086" s="108"/>
      <c r="R1086" s="108">
        <v>250</v>
      </c>
      <c r="S1086" s="90">
        <f t="shared" si="62"/>
        <v>2250</v>
      </c>
      <c r="T1086" s="108"/>
    </row>
    <row r="1087" spans="1:20" s="149" customFormat="1" ht="25.5" customHeight="1" x14ac:dyDescent="0.25">
      <c r="A1087" s="188"/>
      <c r="B1087" s="149" t="s">
        <v>142</v>
      </c>
      <c r="C1087" s="108"/>
      <c r="G1087" s="183" t="s">
        <v>851</v>
      </c>
      <c r="H1087" s="183" t="s">
        <v>193</v>
      </c>
      <c r="I1087" s="183" t="s">
        <v>668</v>
      </c>
      <c r="J1087" s="179" t="s">
        <v>1379</v>
      </c>
      <c r="L1087" s="90">
        <v>500</v>
      </c>
      <c r="O1087" s="108"/>
      <c r="R1087" s="108">
        <v>250</v>
      </c>
      <c r="S1087" s="90">
        <f t="shared" si="62"/>
        <v>250</v>
      </c>
      <c r="T1087" s="108"/>
    </row>
    <row r="1088" spans="1:20" s="12" customFormat="1" ht="24.75" customHeight="1" x14ac:dyDescent="0.25">
      <c r="A1088" s="188"/>
      <c r="B1088" s="149" t="s">
        <v>142</v>
      </c>
      <c r="C1088" s="108"/>
      <c r="D1088" s="149"/>
      <c r="E1088" s="149"/>
      <c r="F1088" s="149"/>
      <c r="G1088" s="183" t="s">
        <v>1449</v>
      </c>
      <c r="H1088" s="183" t="s">
        <v>145</v>
      </c>
      <c r="I1088" s="183" t="s">
        <v>1384</v>
      </c>
      <c r="J1088" s="179" t="s">
        <v>1379</v>
      </c>
      <c r="K1088" s="149"/>
      <c r="L1088" s="90">
        <v>1850</v>
      </c>
      <c r="M1088" s="149"/>
      <c r="N1088" s="149"/>
      <c r="O1088" s="108"/>
      <c r="P1088" s="149"/>
      <c r="Q1088" s="149"/>
      <c r="R1088" s="108">
        <v>250</v>
      </c>
      <c r="S1088" s="90">
        <f t="shared" si="62"/>
        <v>1600</v>
      </c>
      <c r="T1088" s="108"/>
    </row>
    <row r="1089" spans="1:20" s="12" customFormat="1" ht="24.75" customHeight="1" x14ac:dyDescent="0.25">
      <c r="A1089" s="188"/>
      <c r="B1089" s="149" t="s">
        <v>142</v>
      </c>
      <c r="C1089" s="108"/>
      <c r="D1089" s="149"/>
      <c r="E1089" s="149"/>
      <c r="F1089" s="149"/>
      <c r="G1089" s="183" t="s">
        <v>1806</v>
      </c>
      <c r="H1089" s="183" t="s">
        <v>1807</v>
      </c>
      <c r="I1089" s="183" t="s">
        <v>668</v>
      </c>
      <c r="J1089" s="179" t="s">
        <v>1379</v>
      </c>
      <c r="K1089" s="149"/>
      <c r="L1089" s="90">
        <v>500</v>
      </c>
      <c r="M1089" s="149"/>
      <c r="N1089" s="149"/>
      <c r="O1089" s="108"/>
      <c r="P1089" s="149"/>
      <c r="Q1089" s="149"/>
      <c r="R1089" s="108">
        <v>250</v>
      </c>
      <c r="S1089" s="90">
        <f t="shared" si="62"/>
        <v>250</v>
      </c>
      <c r="T1089" s="108"/>
    </row>
    <row r="1090" spans="1:20" s="12" customFormat="1" ht="24.75" customHeight="1" x14ac:dyDescent="0.25">
      <c r="A1090" s="188"/>
      <c r="B1090" s="149" t="s">
        <v>142</v>
      </c>
      <c r="C1090" s="108"/>
      <c r="D1090" s="149"/>
      <c r="E1090" s="149"/>
      <c r="F1090" s="149"/>
      <c r="G1090" s="183" t="s">
        <v>2440</v>
      </c>
      <c r="H1090" s="183" t="s">
        <v>298</v>
      </c>
      <c r="I1090" s="183" t="s">
        <v>2441</v>
      </c>
      <c r="J1090" s="179" t="s">
        <v>1379</v>
      </c>
      <c r="K1090" s="149"/>
      <c r="L1090" s="90">
        <v>2500</v>
      </c>
      <c r="M1090" s="149"/>
      <c r="N1090" s="149"/>
      <c r="O1090" s="108"/>
      <c r="P1090" s="149"/>
      <c r="Q1090" s="149"/>
      <c r="R1090" s="108">
        <v>250</v>
      </c>
      <c r="S1090" s="90">
        <f t="shared" si="62"/>
        <v>2250</v>
      </c>
      <c r="T1090" s="108"/>
    </row>
    <row r="1091" spans="1:20" s="12" customFormat="1" ht="24.75" customHeight="1" x14ac:dyDescent="0.25">
      <c r="A1091" s="188" t="s">
        <v>40</v>
      </c>
      <c r="B1091" s="149"/>
      <c r="C1091" s="108"/>
      <c r="D1091" s="149"/>
      <c r="E1091" s="149"/>
      <c r="F1091" s="149"/>
      <c r="G1091" s="125" t="s">
        <v>1381</v>
      </c>
      <c r="H1091" s="125" t="s">
        <v>477</v>
      </c>
      <c r="I1091" s="125" t="s">
        <v>1382</v>
      </c>
      <c r="J1091" s="179" t="s">
        <v>1379</v>
      </c>
      <c r="K1091" s="149"/>
      <c r="L1091" s="108">
        <v>2000</v>
      </c>
      <c r="M1091" s="149"/>
      <c r="N1091" s="149"/>
      <c r="O1091" s="108"/>
      <c r="P1091" s="149"/>
      <c r="Q1091" s="149"/>
      <c r="R1091" s="108">
        <v>200</v>
      </c>
      <c r="S1091" s="90">
        <f t="shared" si="62"/>
        <v>1800</v>
      </c>
      <c r="T1091" s="108"/>
    </row>
    <row r="1092" spans="1:20" s="149" customFormat="1" ht="30" customHeight="1" x14ac:dyDescent="0.25">
      <c r="A1092" s="188" t="s">
        <v>40</v>
      </c>
      <c r="C1092" s="108"/>
      <c r="G1092" s="179" t="s">
        <v>983</v>
      </c>
      <c r="H1092" s="125" t="s">
        <v>478</v>
      </c>
      <c r="I1092" s="191" t="s">
        <v>988</v>
      </c>
      <c r="J1092" s="179" t="s">
        <v>1379</v>
      </c>
      <c r="L1092" s="108">
        <v>2000</v>
      </c>
      <c r="O1092" s="108"/>
      <c r="R1092" s="108">
        <v>200</v>
      </c>
      <c r="S1092" s="90">
        <f t="shared" si="62"/>
        <v>1800</v>
      </c>
      <c r="T1092" s="108"/>
    </row>
    <row r="1093" spans="1:20" s="149" customFormat="1" ht="16.5" customHeight="1" x14ac:dyDescent="0.25">
      <c r="A1093" s="188"/>
      <c r="C1093" s="108"/>
      <c r="G1093" s="183" t="s">
        <v>846</v>
      </c>
      <c r="H1093" s="183" t="s">
        <v>843</v>
      </c>
      <c r="I1093" s="183" t="s">
        <v>667</v>
      </c>
      <c r="J1093" s="179" t="s">
        <v>1379</v>
      </c>
      <c r="L1093" s="90">
        <v>2500</v>
      </c>
      <c r="O1093" s="108"/>
      <c r="R1093" s="108">
        <v>200</v>
      </c>
      <c r="S1093" s="90">
        <f t="shared" si="62"/>
        <v>2300</v>
      </c>
      <c r="T1093" s="108"/>
    </row>
    <row r="1094" spans="1:20" s="149" customFormat="1" ht="23.25" customHeight="1" x14ac:dyDescent="0.25">
      <c r="A1094" s="188"/>
      <c r="C1094" s="108"/>
      <c r="G1094" s="183" t="s">
        <v>1364</v>
      </c>
      <c r="H1094" s="183" t="s">
        <v>844</v>
      </c>
      <c r="I1094" s="183" t="s">
        <v>1365</v>
      </c>
      <c r="J1094" s="179" t="s">
        <v>1379</v>
      </c>
      <c r="L1094" s="90">
        <v>2500</v>
      </c>
      <c r="O1094" s="108"/>
      <c r="R1094" s="108">
        <v>200</v>
      </c>
      <c r="S1094" s="90">
        <f t="shared" si="62"/>
        <v>2300</v>
      </c>
      <c r="T1094" s="108"/>
    </row>
    <row r="1095" spans="1:20" s="149" customFormat="1" ht="16.5" customHeight="1" x14ac:dyDescent="0.25">
      <c r="A1095" s="188"/>
      <c r="C1095" s="108"/>
      <c r="G1095" s="183" t="s">
        <v>1447</v>
      </c>
      <c r="H1095" s="183" t="s">
        <v>845</v>
      </c>
      <c r="I1095" s="183" t="s">
        <v>1384</v>
      </c>
      <c r="J1095" s="179" t="s">
        <v>1379</v>
      </c>
      <c r="L1095" s="90">
        <v>2000</v>
      </c>
      <c r="O1095" s="108"/>
      <c r="R1095" s="108">
        <v>200</v>
      </c>
      <c r="S1095" s="90">
        <f t="shared" si="62"/>
        <v>1800</v>
      </c>
      <c r="T1095" s="108"/>
    </row>
    <row r="1096" spans="1:20" s="149" customFormat="1" ht="30.75" customHeight="1" x14ac:dyDescent="0.25">
      <c r="A1096" s="12"/>
      <c r="B1096" s="12"/>
      <c r="C1096" s="319"/>
      <c r="D1096" s="12"/>
      <c r="E1096" s="12"/>
      <c r="F1096" s="12"/>
      <c r="G1096" s="305" t="s">
        <v>868</v>
      </c>
      <c r="H1096" s="178" t="s">
        <v>1249</v>
      </c>
      <c r="I1096" s="178" t="s">
        <v>2449</v>
      </c>
      <c r="J1096" s="126" t="s">
        <v>1377</v>
      </c>
      <c r="K1096" s="12"/>
      <c r="L1096" s="106">
        <v>2500</v>
      </c>
      <c r="M1096" s="12"/>
      <c r="N1096" s="12"/>
      <c r="O1096" s="127"/>
      <c r="P1096" s="12"/>
      <c r="Q1096" s="12"/>
      <c r="R1096" s="127">
        <v>200</v>
      </c>
      <c r="S1096" s="106">
        <f t="shared" si="62"/>
        <v>2300</v>
      </c>
      <c r="T1096" s="127"/>
    </row>
    <row r="1097" spans="1:20" s="149" customFormat="1" ht="19.5" customHeight="1" x14ac:dyDescent="0.25">
      <c r="A1097" s="12"/>
      <c r="B1097" s="12"/>
      <c r="C1097" s="319"/>
      <c r="D1097" s="12"/>
      <c r="E1097" s="12"/>
      <c r="F1097" s="12"/>
      <c r="G1097" s="12" t="s">
        <v>2447</v>
      </c>
      <c r="H1097" s="12" t="s">
        <v>1250</v>
      </c>
      <c r="I1097" s="12" t="s">
        <v>2448</v>
      </c>
      <c r="J1097" s="126" t="s">
        <v>1377</v>
      </c>
      <c r="K1097" s="12"/>
      <c r="L1097" s="106">
        <v>2000</v>
      </c>
      <c r="M1097" s="12"/>
      <c r="N1097" s="12"/>
      <c r="O1097" s="127"/>
      <c r="P1097" s="12"/>
      <c r="Q1097" s="12"/>
      <c r="R1097" s="127">
        <v>200</v>
      </c>
      <c r="S1097" s="106">
        <f t="shared" si="62"/>
        <v>1800</v>
      </c>
      <c r="T1097" s="127"/>
    </row>
    <row r="1098" spans="1:20" s="179" customFormat="1" ht="26.25" customHeight="1" x14ac:dyDescent="0.25">
      <c r="A1098" s="188"/>
      <c r="B1098" s="149"/>
      <c r="C1098" s="108"/>
      <c r="D1098" s="149"/>
      <c r="E1098" s="149"/>
      <c r="F1098" s="149"/>
      <c r="G1098" s="125" t="s">
        <v>517</v>
      </c>
      <c r="H1098" s="125" t="s">
        <v>977</v>
      </c>
      <c r="I1098" s="191" t="s">
        <v>605</v>
      </c>
      <c r="J1098" s="179" t="s">
        <v>1379</v>
      </c>
      <c r="K1098" s="149"/>
      <c r="L1098" s="108">
        <v>2500</v>
      </c>
      <c r="M1098" s="149"/>
      <c r="N1098" s="149"/>
      <c r="O1098" s="108">
        <v>1000</v>
      </c>
      <c r="P1098" s="149"/>
      <c r="Q1098" s="149"/>
      <c r="R1098" s="108">
        <v>200</v>
      </c>
      <c r="S1098" s="90">
        <f t="shared" si="62"/>
        <v>2300</v>
      </c>
      <c r="T1098" s="90"/>
    </row>
    <row r="1099" spans="1:20" s="149" customFormat="1" ht="20.25" customHeight="1" x14ac:dyDescent="0.25">
      <c r="A1099" s="188"/>
      <c r="C1099" s="108"/>
      <c r="G1099" s="125" t="s">
        <v>2090</v>
      </c>
      <c r="H1099" s="125" t="s">
        <v>2091</v>
      </c>
      <c r="I1099" s="191" t="s">
        <v>605</v>
      </c>
      <c r="J1099" s="179" t="s">
        <v>636</v>
      </c>
      <c r="L1099" s="108">
        <v>2760</v>
      </c>
      <c r="O1099" s="108">
        <v>1915</v>
      </c>
      <c r="R1099" s="108">
        <f>L1099-O1099</f>
        <v>845</v>
      </c>
      <c r="S1099" s="90"/>
      <c r="T1099" s="90"/>
    </row>
    <row r="1100" spans="1:20" s="149" customFormat="1" ht="24" customHeight="1" x14ac:dyDescent="0.25">
      <c r="A1100" s="188"/>
      <c r="C1100" s="108"/>
      <c r="G1100" s="256" t="s">
        <v>360</v>
      </c>
      <c r="H1100" s="183" t="s">
        <v>601</v>
      </c>
      <c r="I1100" s="183" t="s">
        <v>1104</v>
      </c>
      <c r="J1100" s="179" t="s">
        <v>1379</v>
      </c>
      <c r="L1100" s="90">
        <v>2500</v>
      </c>
      <c r="O1100" s="108"/>
      <c r="R1100" s="108">
        <v>250</v>
      </c>
      <c r="S1100" s="90">
        <f t="shared" ref="S1100:S1105" si="63">+L1100-O1100-R1100</f>
        <v>2250</v>
      </c>
      <c r="T1100" s="108"/>
    </row>
    <row r="1101" spans="1:20" s="12" customFormat="1" ht="24" customHeight="1" x14ac:dyDescent="0.25">
      <c r="A1101" s="188"/>
      <c r="B1101" s="149"/>
      <c r="C1101" s="149"/>
      <c r="D1101" s="149"/>
      <c r="E1101" s="149"/>
      <c r="F1101" s="149"/>
      <c r="G1101" s="337" t="s">
        <v>1450</v>
      </c>
      <c r="H1101" s="196" t="s">
        <v>601</v>
      </c>
      <c r="I1101" s="196" t="s">
        <v>1047</v>
      </c>
      <c r="J1101" s="149" t="s">
        <v>1379</v>
      </c>
      <c r="K1101" s="149"/>
      <c r="L1101" s="90">
        <v>2500</v>
      </c>
      <c r="M1101" s="149"/>
      <c r="N1101" s="149"/>
      <c r="O1101" s="108">
        <v>500</v>
      </c>
      <c r="P1101" s="108"/>
      <c r="Q1101" s="108"/>
      <c r="R1101" s="108">
        <v>250</v>
      </c>
      <c r="S1101" s="90">
        <f t="shared" si="63"/>
        <v>1750</v>
      </c>
      <c r="T1101" s="149"/>
    </row>
    <row r="1102" spans="1:20" s="12" customFormat="1" ht="24.75" customHeight="1" x14ac:dyDescent="0.25">
      <c r="A1102" s="188"/>
      <c r="B1102" s="149"/>
      <c r="C1102" s="108"/>
      <c r="D1102" s="149"/>
      <c r="E1102" s="149"/>
      <c r="F1102" s="149"/>
      <c r="G1102" s="183" t="s">
        <v>853</v>
      </c>
      <c r="H1102" s="183" t="s">
        <v>601</v>
      </c>
      <c r="I1102" s="183" t="s">
        <v>667</v>
      </c>
      <c r="J1102" s="179" t="s">
        <v>1379</v>
      </c>
      <c r="K1102" s="149"/>
      <c r="L1102" s="90">
        <v>2500</v>
      </c>
      <c r="M1102" s="149"/>
      <c r="N1102" s="149"/>
      <c r="O1102" s="108"/>
      <c r="P1102" s="149"/>
      <c r="Q1102" s="149"/>
      <c r="R1102" s="108">
        <v>200</v>
      </c>
      <c r="S1102" s="90">
        <f t="shared" si="63"/>
        <v>2300</v>
      </c>
      <c r="T1102" s="108"/>
    </row>
    <row r="1103" spans="1:20" s="12" customFormat="1" ht="24.75" customHeight="1" x14ac:dyDescent="0.25">
      <c r="A1103" s="188"/>
      <c r="B1103" s="149"/>
      <c r="C1103" s="108"/>
      <c r="D1103" s="149"/>
      <c r="E1103" s="149"/>
      <c r="F1103" s="149"/>
      <c r="G1103" s="183" t="s">
        <v>854</v>
      </c>
      <c r="H1103" s="183" t="s">
        <v>601</v>
      </c>
      <c r="I1103" s="183" t="s">
        <v>684</v>
      </c>
      <c r="J1103" s="179" t="s">
        <v>1379</v>
      </c>
      <c r="K1103" s="149"/>
      <c r="L1103" s="90">
        <v>1750</v>
      </c>
      <c r="M1103" s="149"/>
      <c r="N1103" s="149"/>
      <c r="O1103" s="108"/>
      <c r="P1103" s="149"/>
      <c r="Q1103" s="149"/>
      <c r="R1103" s="108">
        <v>250</v>
      </c>
      <c r="S1103" s="90">
        <f t="shared" si="63"/>
        <v>1500</v>
      </c>
      <c r="T1103" s="108"/>
    </row>
    <row r="1104" spans="1:20" s="12" customFormat="1" ht="24.75" customHeight="1" x14ac:dyDescent="0.25">
      <c r="A1104" s="188"/>
      <c r="B1104" s="149"/>
      <c r="C1104" s="108"/>
      <c r="D1104" s="149"/>
      <c r="E1104" s="149"/>
      <c r="F1104" s="149"/>
      <c r="G1104" s="183" t="s">
        <v>855</v>
      </c>
      <c r="H1104" s="183" t="s">
        <v>632</v>
      </c>
      <c r="I1104" s="183" t="s">
        <v>668</v>
      </c>
      <c r="J1104" s="179" t="s">
        <v>1379</v>
      </c>
      <c r="K1104" s="149"/>
      <c r="L1104" s="90">
        <v>500</v>
      </c>
      <c r="M1104" s="149"/>
      <c r="N1104" s="149"/>
      <c r="O1104" s="108"/>
      <c r="P1104" s="149"/>
      <c r="Q1104" s="149"/>
      <c r="R1104" s="108">
        <v>250</v>
      </c>
      <c r="S1104" s="90">
        <f t="shared" si="63"/>
        <v>250</v>
      </c>
      <c r="T1104" s="108"/>
    </row>
    <row r="1105" spans="1:88" s="12" customFormat="1" ht="24.75" customHeight="1" x14ac:dyDescent="0.25">
      <c r="A1105" s="188"/>
      <c r="B1105" s="149"/>
      <c r="C1105" s="108"/>
      <c r="D1105" s="149"/>
      <c r="E1105" s="149"/>
      <c r="F1105" s="149"/>
      <c r="G1105" s="183" t="s">
        <v>1311</v>
      </c>
      <c r="H1105" s="183" t="s">
        <v>852</v>
      </c>
      <c r="I1105" s="183" t="s">
        <v>1367</v>
      </c>
      <c r="J1105" s="179" t="s">
        <v>1379</v>
      </c>
      <c r="K1105" s="149"/>
      <c r="L1105" s="90">
        <v>2500</v>
      </c>
      <c r="M1105" s="149"/>
      <c r="N1105" s="149"/>
      <c r="O1105" s="108">
        <v>500</v>
      </c>
      <c r="P1105" s="149"/>
      <c r="Q1105" s="149"/>
      <c r="R1105" s="108">
        <v>250</v>
      </c>
      <c r="S1105" s="90">
        <f t="shared" si="63"/>
        <v>1750</v>
      </c>
      <c r="T1105" s="108"/>
    </row>
    <row r="1106" spans="1:88" s="12" customFormat="1" ht="24.75" customHeight="1" x14ac:dyDescent="0.25">
      <c r="A1106" s="188"/>
      <c r="B1106" s="149" t="s">
        <v>58</v>
      </c>
      <c r="C1106" s="108"/>
      <c r="D1106" s="149"/>
      <c r="E1106" s="149"/>
      <c r="F1106" s="149"/>
      <c r="G1106" s="183" t="s">
        <v>2942</v>
      </c>
      <c r="H1106" s="183" t="s">
        <v>1593</v>
      </c>
      <c r="I1106" s="183" t="s">
        <v>684</v>
      </c>
      <c r="J1106" s="126" t="s">
        <v>1377</v>
      </c>
      <c r="K1106" s="149"/>
      <c r="L1106" s="90">
        <v>1500</v>
      </c>
      <c r="M1106" s="149"/>
      <c r="N1106" s="149"/>
      <c r="O1106" s="108"/>
      <c r="P1106" s="149"/>
      <c r="Q1106" s="149"/>
      <c r="R1106" s="108">
        <v>200</v>
      </c>
      <c r="S1106" s="90">
        <f t="shared" ref="S1106:S1111" si="64">+L1106-R1106</f>
        <v>1300</v>
      </c>
      <c r="T1106" s="108"/>
    </row>
    <row r="1107" spans="1:88" ht="21.75" customHeight="1" x14ac:dyDescent="0.25">
      <c r="A1107" s="188"/>
      <c r="B1107" s="149"/>
      <c r="C1107" s="108"/>
      <c r="D1107" s="149"/>
      <c r="E1107" s="149"/>
      <c r="F1107" s="149"/>
      <c r="G1107" s="183" t="s">
        <v>2726</v>
      </c>
      <c r="H1107" s="183" t="s">
        <v>1594</v>
      </c>
      <c r="I1107" s="183" t="s">
        <v>2727</v>
      </c>
      <c r="J1107" s="179" t="s">
        <v>1377</v>
      </c>
      <c r="K1107" s="149"/>
      <c r="L1107" s="90">
        <v>2000</v>
      </c>
      <c r="M1107" s="149"/>
      <c r="N1107" s="149"/>
      <c r="O1107" s="108"/>
      <c r="P1107" s="149"/>
      <c r="Q1107" s="149"/>
      <c r="R1107" s="108">
        <v>200</v>
      </c>
      <c r="S1107" s="90">
        <f t="shared" si="64"/>
        <v>1800</v>
      </c>
      <c r="T1107" s="108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2"/>
      <c r="BF1107" s="12"/>
      <c r="BG1107" s="12"/>
      <c r="BH1107" s="12"/>
      <c r="BI1107" s="12"/>
      <c r="BJ1107" s="12"/>
      <c r="BK1107" s="12"/>
      <c r="BL1107" s="12"/>
      <c r="BM1107" s="12"/>
      <c r="BN1107" s="12"/>
      <c r="BO1107" s="12"/>
      <c r="BP1107" s="12"/>
      <c r="BQ1107" s="12"/>
      <c r="BR1107" s="12"/>
      <c r="BS1107" s="12"/>
      <c r="BT1107" s="12"/>
      <c r="BU1107" s="12"/>
      <c r="BV1107" s="12"/>
      <c r="BW1107" s="12"/>
      <c r="BX1107" s="12"/>
      <c r="BY1107" s="12"/>
      <c r="BZ1107" s="12"/>
      <c r="CA1107" s="12"/>
      <c r="CB1107" s="12"/>
      <c r="CC1107" s="12"/>
      <c r="CD1107" s="12"/>
      <c r="CE1107" s="12"/>
      <c r="CF1107" s="12"/>
      <c r="CG1107" s="12"/>
      <c r="CH1107" s="12"/>
      <c r="CI1107" s="12"/>
      <c r="CJ1107" s="12"/>
    </row>
    <row r="1108" spans="1:88" ht="24.75" customHeight="1" x14ac:dyDescent="0.25">
      <c r="A1108" s="188"/>
      <c r="B1108" s="149" t="s">
        <v>58</v>
      </c>
      <c r="C1108" s="108"/>
      <c r="D1108" s="149"/>
      <c r="E1108" s="149"/>
      <c r="F1108" s="149"/>
      <c r="G1108" s="183" t="s">
        <v>2607</v>
      </c>
      <c r="H1108" s="183" t="s">
        <v>1594</v>
      </c>
      <c r="I1108" s="183" t="s">
        <v>1548</v>
      </c>
      <c r="J1108" s="126" t="s">
        <v>1377</v>
      </c>
      <c r="K1108" s="149"/>
      <c r="L1108" s="90">
        <v>1500</v>
      </c>
      <c r="M1108" s="149"/>
      <c r="N1108" s="149"/>
      <c r="O1108" s="108"/>
      <c r="P1108" s="149"/>
      <c r="Q1108" s="149"/>
      <c r="R1108" s="108">
        <v>100</v>
      </c>
      <c r="S1108" s="90">
        <f t="shared" si="64"/>
        <v>1400</v>
      </c>
      <c r="T1108" s="108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  <c r="BB1108" s="12"/>
      <c r="BC1108" s="12"/>
      <c r="BD1108" s="12"/>
      <c r="BE1108" s="12"/>
      <c r="BF1108" s="12"/>
      <c r="BG1108" s="12"/>
      <c r="BH1108" s="12"/>
      <c r="BI1108" s="12"/>
      <c r="BJ1108" s="12"/>
      <c r="BK1108" s="12"/>
      <c r="BL1108" s="12"/>
      <c r="BM1108" s="12"/>
      <c r="BN1108" s="12"/>
      <c r="BO1108" s="12"/>
      <c r="BP1108" s="12"/>
      <c r="BQ1108" s="12"/>
      <c r="BR1108" s="12"/>
      <c r="BS1108" s="12"/>
      <c r="BT1108" s="12"/>
      <c r="BU1108" s="12"/>
      <c r="BV1108" s="12"/>
      <c r="BW1108" s="12"/>
      <c r="BX1108" s="12"/>
      <c r="BY1108" s="12"/>
      <c r="BZ1108" s="12"/>
      <c r="CA1108" s="12"/>
      <c r="CB1108" s="12"/>
      <c r="CC1108" s="12"/>
      <c r="CD1108" s="12"/>
      <c r="CE1108" s="12"/>
      <c r="CF1108" s="12"/>
      <c r="CG1108" s="12"/>
      <c r="CH1108" s="12"/>
      <c r="CI1108" s="12"/>
      <c r="CJ1108" s="12"/>
    </row>
    <row r="1109" spans="1:88" ht="24.75" customHeight="1" x14ac:dyDescent="0.25">
      <c r="A1109" s="188"/>
      <c r="B1109" s="149"/>
      <c r="C1109" s="108"/>
      <c r="D1109" s="149"/>
      <c r="E1109" s="149"/>
      <c r="F1109" s="149"/>
      <c r="G1109" s="183" t="s">
        <v>1595</v>
      </c>
      <c r="H1109" s="183" t="s">
        <v>1594</v>
      </c>
      <c r="I1109" s="183" t="s">
        <v>1039</v>
      </c>
      <c r="J1109" s="126" t="s">
        <v>1377</v>
      </c>
      <c r="K1109" s="149"/>
      <c r="L1109" s="90">
        <v>350</v>
      </c>
      <c r="M1109" s="149"/>
      <c r="N1109" s="149"/>
      <c r="O1109" s="108"/>
      <c r="P1109" s="149"/>
      <c r="Q1109" s="149"/>
      <c r="R1109" s="108">
        <v>150</v>
      </c>
      <c r="S1109" s="90">
        <f t="shared" si="64"/>
        <v>200</v>
      </c>
      <c r="T1109" s="108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  <c r="BB1109" s="12"/>
      <c r="BC1109" s="12"/>
      <c r="BD1109" s="12"/>
      <c r="BE1109" s="12"/>
      <c r="BF1109" s="12"/>
      <c r="BG1109" s="12"/>
      <c r="BH1109" s="12"/>
      <c r="BI1109" s="12"/>
      <c r="BJ1109" s="12"/>
      <c r="BK1109" s="12"/>
      <c r="BL1109" s="12"/>
      <c r="BM1109" s="12"/>
      <c r="BN1109" s="12"/>
      <c r="BO1109" s="12"/>
      <c r="BP1109" s="12"/>
      <c r="BQ1109" s="12"/>
      <c r="BR1109" s="12"/>
      <c r="BS1109" s="12"/>
      <c r="BT1109" s="12"/>
      <c r="BU1109" s="12"/>
      <c r="BV1109" s="12"/>
      <c r="BW1109" s="12"/>
      <c r="BX1109" s="12"/>
      <c r="BY1109" s="12"/>
      <c r="BZ1109" s="12"/>
      <c r="CA1109" s="12"/>
      <c r="CB1109" s="12"/>
      <c r="CC1109" s="12"/>
      <c r="CD1109" s="12"/>
      <c r="CE1109" s="12"/>
      <c r="CF1109" s="12"/>
      <c r="CG1109" s="12"/>
      <c r="CH1109" s="12"/>
      <c r="CI1109" s="12"/>
      <c r="CJ1109" s="12"/>
    </row>
    <row r="1110" spans="1:88" ht="24.75" customHeight="1" x14ac:dyDescent="0.25">
      <c r="A1110" s="188"/>
      <c r="B1110" s="149" t="s">
        <v>58</v>
      </c>
      <c r="C1110" s="108"/>
      <c r="D1110" s="149"/>
      <c r="E1110" s="149"/>
      <c r="F1110" s="149"/>
      <c r="G1110" s="183" t="s">
        <v>1596</v>
      </c>
      <c r="H1110" s="183" t="s">
        <v>1594</v>
      </c>
      <c r="I1110" s="183" t="s">
        <v>1548</v>
      </c>
      <c r="J1110" s="126" t="s">
        <v>1377</v>
      </c>
      <c r="K1110" s="149"/>
      <c r="L1110" s="90">
        <v>1500</v>
      </c>
      <c r="M1110" s="149"/>
      <c r="N1110" s="149"/>
      <c r="O1110" s="108"/>
      <c r="P1110" s="149"/>
      <c r="Q1110" s="149"/>
      <c r="R1110" s="108">
        <v>100</v>
      </c>
      <c r="S1110" s="90">
        <f t="shared" si="64"/>
        <v>1400</v>
      </c>
      <c r="T1110" s="108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  <c r="CG1110" s="12"/>
      <c r="CH1110" s="12"/>
      <c r="CI1110" s="12"/>
      <c r="CJ1110" s="12"/>
    </row>
    <row r="1111" spans="1:88" s="149" customFormat="1" ht="16.5" customHeight="1" x14ac:dyDescent="0.25">
      <c r="A1111" s="188"/>
      <c r="C1111" s="108"/>
      <c r="G1111" s="125" t="s">
        <v>360</v>
      </c>
      <c r="H1111" s="149" t="s">
        <v>1655</v>
      </c>
      <c r="I1111" s="149" t="s">
        <v>2608</v>
      </c>
      <c r="J1111" s="179" t="s">
        <v>1377</v>
      </c>
      <c r="L1111" s="90">
        <v>1500</v>
      </c>
      <c r="O1111" s="108"/>
      <c r="R1111" s="108">
        <v>200</v>
      </c>
      <c r="S1111" s="90">
        <f t="shared" si="64"/>
        <v>1300</v>
      </c>
      <c r="T1111" s="108"/>
    </row>
    <row r="1112" spans="1:88" s="149" customFormat="1" ht="30" customHeight="1" x14ac:dyDescent="0.25">
      <c r="A1112" s="188"/>
      <c r="B1112" s="149" t="s">
        <v>58</v>
      </c>
      <c r="C1112" s="108"/>
      <c r="G1112" s="360" t="s">
        <v>2609</v>
      </c>
      <c r="H1112" s="361" t="s">
        <v>650</v>
      </c>
      <c r="I1112" s="362" t="s">
        <v>2610</v>
      </c>
      <c r="J1112" s="179" t="s">
        <v>649</v>
      </c>
      <c r="L1112" s="90">
        <v>2500</v>
      </c>
      <c r="O1112" s="108">
        <v>100</v>
      </c>
      <c r="R1112" s="108">
        <v>100</v>
      </c>
      <c r="S1112" s="90">
        <f>+L1112-O1112-R1112</f>
        <v>2300</v>
      </c>
      <c r="T1112" s="108"/>
    </row>
    <row r="1113" spans="1:88" ht="24" customHeight="1" x14ac:dyDescent="0.25">
      <c r="A1113" s="188"/>
      <c r="B1113" s="149" t="s">
        <v>58</v>
      </c>
      <c r="C1113" s="108"/>
      <c r="D1113" s="149"/>
      <c r="E1113" s="149"/>
      <c r="F1113" s="149"/>
      <c r="G1113" s="360" t="s">
        <v>2611</v>
      </c>
      <c r="H1113" s="361" t="s">
        <v>650</v>
      </c>
      <c r="I1113" s="362" t="s">
        <v>2612</v>
      </c>
      <c r="J1113" s="179" t="s">
        <v>649</v>
      </c>
      <c r="K1113" s="149"/>
      <c r="L1113" s="90">
        <v>1500</v>
      </c>
      <c r="M1113" s="149"/>
      <c r="N1113" s="149"/>
      <c r="O1113" s="108">
        <v>100</v>
      </c>
      <c r="P1113" s="149"/>
      <c r="Q1113" s="149"/>
      <c r="R1113" s="90">
        <v>100</v>
      </c>
      <c r="S1113" s="90">
        <f t="shared" ref="S1113:S1114" si="65">+L1113-O1113-R1113</f>
        <v>1300</v>
      </c>
      <c r="T1113" s="108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  <c r="BB1113" s="12"/>
      <c r="BC1113" s="12"/>
      <c r="BD1113" s="12"/>
      <c r="BE1113" s="12"/>
      <c r="BF1113" s="12"/>
      <c r="BG1113" s="12"/>
      <c r="BH1113" s="12"/>
      <c r="BI1113" s="12"/>
      <c r="BJ1113" s="12"/>
      <c r="BK1113" s="12"/>
      <c r="BL1113" s="12"/>
      <c r="BM1113" s="12"/>
      <c r="BN1113" s="12"/>
      <c r="BO1113" s="12"/>
      <c r="BP1113" s="12"/>
      <c r="BQ1113" s="12"/>
      <c r="BR1113" s="12"/>
      <c r="BS1113" s="12"/>
      <c r="BT1113" s="12"/>
      <c r="BU1113" s="12"/>
      <c r="BV1113" s="12"/>
      <c r="BW1113" s="12"/>
      <c r="BX1113" s="12"/>
      <c r="BY1113" s="12"/>
      <c r="BZ1113" s="12"/>
      <c r="CA1113" s="12"/>
      <c r="CB1113" s="12"/>
      <c r="CC1113" s="12"/>
      <c r="CD1113" s="12"/>
      <c r="CE1113" s="12"/>
      <c r="CF1113" s="12"/>
      <c r="CG1113" s="12"/>
      <c r="CH1113" s="12"/>
      <c r="CI1113" s="12"/>
      <c r="CJ1113" s="12"/>
    </row>
    <row r="1114" spans="1:88" s="149" customFormat="1" ht="20.25" customHeight="1" x14ac:dyDescent="0.25">
      <c r="A1114" s="409"/>
      <c r="B1114" s="409"/>
      <c r="C1114" s="409"/>
      <c r="D1114" s="409"/>
      <c r="E1114" s="409"/>
      <c r="F1114" s="409"/>
      <c r="G1114" s="363" t="s">
        <v>2613</v>
      </c>
      <c r="H1114" s="361" t="s">
        <v>1594</v>
      </c>
      <c r="I1114" s="362" t="s">
        <v>2612</v>
      </c>
      <c r="J1114" s="179" t="s">
        <v>649</v>
      </c>
      <c r="L1114" s="90">
        <v>1500</v>
      </c>
      <c r="O1114" s="108">
        <v>100</v>
      </c>
      <c r="R1114" s="90">
        <v>100</v>
      </c>
      <c r="S1114" s="90">
        <f t="shared" si="65"/>
        <v>1300</v>
      </c>
      <c r="T1114" s="108"/>
    </row>
    <row r="1115" spans="1:88" ht="24.75" customHeight="1" x14ac:dyDescent="0.25">
      <c r="A1115" s="12"/>
      <c r="B1115" s="12"/>
      <c r="C1115" s="319"/>
      <c r="D1115" s="12"/>
      <c r="E1115" s="12"/>
      <c r="F1115" s="184"/>
      <c r="G1115" s="12" t="s">
        <v>2916</v>
      </c>
      <c r="H1115" s="12" t="s">
        <v>600</v>
      </c>
      <c r="I1115" s="12" t="s">
        <v>1585</v>
      </c>
      <c r="J1115" s="126" t="s">
        <v>1377</v>
      </c>
      <c r="K1115" s="12"/>
      <c r="L1115" s="106">
        <v>417</v>
      </c>
      <c r="M1115" s="12"/>
      <c r="N1115" s="12"/>
      <c r="O1115" s="127"/>
      <c r="P1115" s="12"/>
      <c r="Q1115" s="12"/>
      <c r="R1115" s="127">
        <v>200</v>
      </c>
      <c r="S1115" s="106">
        <f>+L1115-R1115</f>
        <v>217</v>
      </c>
      <c r="T1115" s="127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2"/>
      <c r="BF1115" s="12"/>
      <c r="BG1115" s="12"/>
      <c r="BH1115" s="12"/>
      <c r="BI1115" s="12"/>
      <c r="BJ1115" s="12"/>
      <c r="BK1115" s="12"/>
      <c r="BL1115" s="12"/>
      <c r="BM1115" s="12"/>
      <c r="BN1115" s="12"/>
      <c r="BO1115" s="12"/>
      <c r="BP1115" s="12"/>
      <c r="BQ1115" s="12"/>
      <c r="BR1115" s="12"/>
      <c r="BS1115" s="12"/>
      <c r="BT1115" s="12"/>
      <c r="BU1115" s="12"/>
      <c r="BV1115" s="12"/>
      <c r="BW1115" s="12"/>
      <c r="BX1115" s="12"/>
      <c r="BY1115" s="12"/>
      <c r="BZ1115" s="12"/>
      <c r="CA1115" s="12"/>
      <c r="CB1115" s="12"/>
      <c r="CC1115" s="12"/>
      <c r="CD1115" s="12"/>
      <c r="CE1115" s="12"/>
      <c r="CF1115" s="12"/>
      <c r="CG1115" s="12"/>
      <c r="CH1115" s="12"/>
      <c r="CI1115" s="12"/>
      <c r="CJ1115" s="12"/>
    </row>
    <row r="1116" spans="1:88" ht="24.75" customHeight="1" x14ac:dyDescent="0.25">
      <c r="A1116" s="12"/>
      <c r="B1116" s="12"/>
      <c r="C1116" s="319"/>
      <c r="D1116" s="12"/>
      <c r="E1116" s="12"/>
      <c r="F1116" s="184" t="s">
        <v>1252</v>
      </c>
      <c r="G1116" s="12" t="s">
        <v>960</v>
      </c>
      <c r="H1116" s="12" t="s">
        <v>161</v>
      </c>
      <c r="I1116" s="12" t="s">
        <v>1585</v>
      </c>
      <c r="J1116" s="126" t="s">
        <v>1377</v>
      </c>
      <c r="K1116" s="12"/>
      <c r="L1116" s="106">
        <v>415</v>
      </c>
      <c r="M1116" s="12"/>
      <c r="N1116" s="12"/>
      <c r="O1116" s="127"/>
      <c r="P1116" s="12"/>
      <c r="Q1116" s="12"/>
      <c r="R1116" s="127">
        <v>200</v>
      </c>
      <c r="S1116" s="106">
        <f>+L1116-R1116</f>
        <v>215</v>
      </c>
      <c r="T1116" s="127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/>
      <c r="BC1116" s="12"/>
      <c r="BD1116" s="12"/>
      <c r="BE1116" s="12"/>
      <c r="BF1116" s="12"/>
      <c r="BG1116" s="12"/>
      <c r="BH1116" s="12"/>
      <c r="BI1116" s="12"/>
      <c r="BJ1116" s="12"/>
      <c r="BK1116" s="12"/>
      <c r="BL1116" s="12"/>
      <c r="BM1116" s="12"/>
      <c r="BN1116" s="12"/>
      <c r="BO1116" s="12"/>
      <c r="BP1116" s="12"/>
      <c r="BQ1116" s="12"/>
      <c r="BR1116" s="12"/>
      <c r="BS1116" s="12"/>
      <c r="BT1116" s="12"/>
      <c r="BU1116" s="12"/>
      <c r="BV1116" s="12"/>
      <c r="BW1116" s="12"/>
      <c r="BX1116" s="12"/>
      <c r="BY1116" s="12"/>
      <c r="BZ1116" s="12"/>
      <c r="CA1116" s="12"/>
      <c r="CB1116" s="12"/>
      <c r="CC1116" s="12"/>
      <c r="CD1116" s="12"/>
      <c r="CE1116" s="12"/>
      <c r="CF1116" s="12"/>
      <c r="CG1116" s="12"/>
      <c r="CH1116" s="12"/>
      <c r="CI1116" s="12"/>
      <c r="CJ1116" s="12"/>
    </row>
    <row r="1117" spans="1:88" s="12" customFormat="1" ht="24.75" customHeight="1" x14ac:dyDescent="0.25">
      <c r="A1117" s="188" t="s">
        <v>40</v>
      </c>
      <c r="B1117" s="149" t="s">
        <v>48</v>
      </c>
      <c r="C1117" s="108"/>
      <c r="D1117" s="149"/>
      <c r="E1117" s="149"/>
      <c r="F1117" s="149"/>
      <c r="G1117" s="125" t="s">
        <v>479</v>
      </c>
      <c r="H1117" s="125" t="s">
        <v>480</v>
      </c>
      <c r="I1117" s="191" t="s">
        <v>347</v>
      </c>
      <c r="J1117" s="179" t="s">
        <v>649</v>
      </c>
      <c r="K1117" s="149"/>
      <c r="L1117" s="108">
        <v>693</v>
      </c>
      <c r="M1117" s="149"/>
      <c r="N1117" s="149"/>
      <c r="O1117" s="108">
        <v>580</v>
      </c>
      <c r="P1117" s="149"/>
      <c r="Q1117" s="149"/>
      <c r="R1117" s="108">
        <f>L1117-O1117</f>
        <v>113</v>
      </c>
      <c r="S1117" s="106">
        <f t="shared" ref="S1117" si="66">+L1117-R1117</f>
        <v>580</v>
      </c>
      <c r="T1117" s="108"/>
    </row>
    <row r="1118" spans="1:88" s="12" customFormat="1" ht="17.25" customHeight="1" x14ac:dyDescent="0.25">
      <c r="A1118" s="188" t="s">
        <v>40</v>
      </c>
      <c r="B1118" s="108" t="s">
        <v>48</v>
      </c>
      <c r="C1118" s="108"/>
      <c r="D1118" s="108"/>
      <c r="E1118" s="108"/>
      <c r="F1118" s="108"/>
      <c r="G1118" s="125" t="s">
        <v>586</v>
      </c>
      <c r="H1118" s="125" t="s">
        <v>587</v>
      </c>
      <c r="I1118" s="191" t="s">
        <v>347</v>
      </c>
      <c r="J1118" s="179" t="s">
        <v>1379</v>
      </c>
      <c r="K1118" s="149"/>
      <c r="L1118" s="108">
        <v>350</v>
      </c>
      <c r="M1118" s="149"/>
      <c r="N1118" s="149"/>
      <c r="O1118" s="108"/>
      <c r="P1118" s="149"/>
      <c r="Q1118" s="149"/>
      <c r="R1118" s="108">
        <v>150</v>
      </c>
      <c r="S1118" s="106"/>
      <c r="T1118" s="108"/>
    </row>
    <row r="1119" spans="1:88" s="12" customFormat="1" ht="17.25" customHeight="1" x14ac:dyDescent="0.25">
      <c r="A1119" s="188"/>
      <c r="B1119" s="401"/>
      <c r="C1119" s="401"/>
      <c r="D1119" s="401"/>
      <c r="E1119" s="401"/>
      <c r="F1119" s="401"/>
      <c r="G1119" s="125" t="s">
        <v>3028</v>
      </c>
      <c r="H1119" s="149" t="s">
        <v>856</v>
      </c>
      <c r="I1119" s="191" t="s">
        <v>347</v>
      </c>
      <c r="J1119" s="179" t="s">
        <v>1494</v>
      </c>
      <c r="K1119" s="149"/>
      <c r="L1119" s="401">
        <v>350</v>
      </c>
      <c r="M1119" s="149"/>
      <c r="N1119" s="149"/>
      <c r="O1119" s="401"/>
      <c r="P1119" s="149"/>
      <c r="Q1119" s="149"/>
      <c r="R1119" s="401">
        <v>200</v>
      </c>
      <c r="S1119" s="106"/>
      <c r="T1119" s="401"/>
    </row>
    <row r="1120" spans="1:88" s="12" customFormat="1" ht="17.25" customHeight="1" x14ac:dyDescent="0.25">
      <c r="A1120" s="149" t="s">
        <v>40</v>
      </c>
      <c r="B1120" s="149" t="s">
        <v>48</v>
      </c>
      <c r="C1120" s="108"/>
      <c r="D1120" s="149"/>
      <c r="E1120" s="149"/>
      <c r="F1120" s="149"/>
      <c r="G1120" s="179" t="s">
        <v>394</v>
      </c>
      <c r="H1120" s="149" t="s">
        <v>856</v>
      </c>
      <c r="I1120" s="191" t="s">
        <v>1313</v>
      </c>
      <c r="J1120" s="179" t="s">
        <v>1379</v>
      </c>
      <c r="K1120" s="149"/>
      <c r="L1120" s="108">
        <v>2500</v>
      </c>
      <c r="M1120" s="149"/>
      <c r="N1120" s="149"/>
      <c r="O1120" s="108"/>
      <c r="P1120" s="149"/>
      <c r="Q1120" s="149"/>
      <c r="R1120" s="108">
        <v>250</v>
      </c>
      <c r="S1120" s="90">
        <f>+L1120-R1120</f>
        <v>2250</v>
      </c>
      <c r="T1120" s="90"/>
    </row>
    <row r="1121" spans="1:20" s="12" customFormat="1" ht="24.75" customHeight="1" x14ac:dyDescent="0.25">
      <c r="A1121" s="188"/>
      <c r="B1121" s="149" t="s">
        <v>48</v>
      </c>
      <c r="C1121" s="108"/>
      <c r="D1121" s="149"/>
      <c r="E1121" s="149"/>
      <c r="F1121" s="149"/>
      <c r="G1121" s="337" t="s">
        <v>1452</v>
      </c>
      <c r="H1121" s="196" t="s">
        <v>161</v>
      </c>
      <c r="I1121" s="196" t="s">
        <v>1115</v>
      </c>
      <c r="J1121" s="179" t="s">
        <v>1379</v>
      </c>
      <c r="K1121" s="149"/>
      <c r="L1121" s="90">
        <v>5954</v>
      </c>
      <c r="M1121" s="149"/>
      <c r="N1121" s="149"/>
      <c r="O1121" s="108"/>
      <c r="P1121" s="149"/>
      <c r="Q1121" s="149"/>
      <c r="R1121" s="108">
        <v>350</v>
      </c>
      <c r="S1121" s="90">
        <f>+L1121-R1121</f>
        <v>5604</v>
      </c>
      <c r="T1121" s="108"/>
    </row>
    <row r="1122" spans="1:20" s="12" customFormat="1" ht="17.25" customHeight="1" x14ac:dyDescent="0.25">
      <c r="A1122" s="188"/>
      <c r="B1122" s="149" t="s">
        <v>48</v>
      </c>
      <c r="C1122" s="108"/>
      <c r="D1122" s="149"/>
      <c r="E1122" s="149"/>
      <c r="F1122" s="149"/>
      <c r="G1122" s="337" t="s">
        <v>1451</v>
      </c>
      <c r="H1122" s="196" t="s">
        <v>600</v>
      </c>
      <c r="I1122" s="196" t="s">
        <v>958</v>
      </c>
      <c r="J1122" s="179" t="s">
        <v>1379</v>
      </c>
      <c r="K1122" s="149"/>
      <c r="L1122" s="90">
        <v>4000</v>
      </c>
      <c r="M1122" s="149"/>
      <c r="N1122" s="149"/>
      <c r="O1122" s="108"/>
      <c r="P1122" s="149"/>
      <c r="Q1122" s="149"/>
      <c r="R1122" s="108">
        <v>350</v>
      </c>
      <c r="S1122" s="90">
        <f>+L1122-R1122</f>
        <v>3650</v>
      </c>
      <c r="T1122" s="108"/>
    </row>
    <row r="1123" spans="1:20" s="12" customFormat="1" ht="17.25" customHeight="1" x14ac:dyDescent="0.25">
      <c r="A1123" s="188"/>
      <c r="B1123" s="149" t="s">
        <v>48</v>
      </c>
      <c r="C1123" s="108"/>
      <c r="D1123" s="149"/>
      <c r="E1123" s="149"/>
      <c r="F1123" s="149"/>
      <c r="G1123" s="183" t="s">
        <v>860</v>
      </c>
      <c r="H1123" s="183" t="s">
        <v>600</v>
      </c>
      <c r="I1123" s="183" t="s">
        <v>667</v>
      </c>
      <c r="J1123" s="179" t="s">
        <v>649</v>
      </c>
      <c r="K1123" s="149"/>
      <c r="L1123" s="90">
        <v>1500</v>
      </c>
      <c r="M1123" s="149"/>
      <c r="N1123" s="149"/>
      <c r="O1123" s="108"/>
      <c r="P1123" s="149"/>
      <c r="Q1123" s="149"/>
      <c r="R1123" s="108">
        <v>250</v>
      </c>
      <c r="S1123" s="90">
        <f>+L1123-R1123</f>
        <v>1250</v>
      </c>
      <c r="T1123" s="108"/>
    </row>
    <row r="1124" spans="1:20" s="12" customFormat="1" ht="17.25" customHeight="1" x14ac:dyDescent="0.25">
      <c r="A1124" s="188"/>
      <c r="B1124" s="149" t="s">
        <v>48</v>
      </c>
      <c r="C1124" s="108"/>
      <c r="D1124" s="149"/>
      <c r="E1124" s="149"/>
      <c r="F1124" s="149"/>
      <c r="G1124" s="183" t="s">
        <v>1366</v>
      </c>
      <c r="H1124" s="183" t="s">
        <v>587</v>
      </c>
      <c r="I1124" s="183" t="s">
        <v>1368</v>
      </c>
      <c r="J1124" s="179" t="s">
        <v>1379</v>
      </c>
      <c r="K1124" s="149"/>
      <c r="L1124" s="90">
        <v>2500</v>
      </c>
      <c r="M1124" s="149"/>
      <c r="N1124" s="149"/>
      <c r="O1124" s="108"/>
      <c r="P1124" s="149"/>
      <c r="Q1124" s="149"/>
      <c r="R1124" s="108">
        <v>250</v>
      </c>
      <c r="S1124" s="90">
        <f>+L1124-R1124</f>
        <v>2250</v>
      </c>
      <c r="T1124" s="108"/>
    </row>
    <row r="1125" spans="1:20" s="12" customFormat="1" ht="24.75" customHeight="1" x14ac:dyDescent="0.25">
      <c r="A1125" s="188"/>
      <c r="B1125" s="149" t="s">
        <v>48</v>
      </c>
      <c r="C1125" s="108"/>
      <c r="D1125" s="149"/>
      <c r="E1125" s="149"/>
      <c r="F1125" s="149"/>
      <c r="G1125" s="183" t="s">
        <v>1808</v>
      </c>
      <c r="H1125" s="183" t="s">
        <v>857</v>
      </c>
      <c r="I1125" s="183" t="s">
        <v>748</v>
      </c>
      <c r="J1125" s="179" t="s">
        <v>649</v>
      </c>
      <c r="K1125" s="149"/>
      <c r="L1125" s="90">
        <v>250</v>
      </c>
      <c r="M1125" s="149"/>
      <c r="N1125" s="149"/>
      <c r="O1125" s="108"/>
      <c r="P1125" s="149"/>
      <c r="Q1125" s="149"/>
      <c r="R1125" s="90">
        <f>+L1125</f>
        <v>250</v>
      </c>
      <c r="S1125" s="108"/>
      <c r="T1125" s="108"/>
    </row>
    <row r="1126" spans="1:20" s="12" customFormat="1" ht="24.75" customHeight="1" x14ac:dyDescent="0.25">
      <c r="A1126" s="188"/>
      <c r="B1126" s="149" t="s">
        <v>48</v>
      </c>
      <c r="C1126" s="108"/>
      <c r="D1126" s="149"/>
      <c r="E1126" s="149"/>
      <c r="F1126" s="149"/>
      <c r="G1126" s="183" t="s">
        <v>964</v>
      </c>
      <c r="H1126" s="183" t="s">
        <v>858</v>
      </c>
      <c r="I1126" s="183" t="s">
        <v>1369</v>
      </c>
      <c r="J1126" s="179" t="s">
        <v>1379</v>
      </c>
      <c r="K1126" s="149"/>
      <c r="L1126" s="90">
        <v>2500</v>
      </c>
      <c r="M1126" s="149"/>
      <c r="N1126" s="149"/>
      <c r="O1126" s="108"/>
      <c r="P1126" s="149"/>
      <c r="Q1126" s="149"/>
      <c r="R1126" s="108">
        <v>250</v>
      </c>
      <c r="S1126" s="90">
        <f>+L1126-R1126</f>
        <v>2250</v>
      </c>
      <c r="T1126" s="108"/>
    </row>
    <row r="1127" spans="1:20" s="12" customFormat="1" ht="21.75" customHeight="1" x14ac:dyDescent="0.25">
      <c r="A1127" s="188"/>
      <c r="B1127" s="149" t="s">
        <v>48</v>
      </c>
      <c r="C1127" s="108"/>
      <c r="D1127" s="149"/>
      <c r="E1127" s="149"/>
      <c r="F1127" s="149"/>
      <c r="G1127" s="183" t="s">
        <v>394</v>
      </c>
      <c r="H1127" s="183" t="s">
        <v>859</v>
      </c>
      <c r="I1127" s="183" t="s">
        <v>861</v>
      </c>
      <c r="J1127" s="179" t="s">
        <v>1379</v>
      </c>
      <c r="K1127" s="149"/>
      <c r="L1127" s="90">
        <v>2500</v>
      </c>
      <c r="M1127" s="149"/>
      <c r="N1127" s="149"/>
      <c r="O1127" s="108"/>
      <c r="P1127" s="149"/>
      <c r="Q1127" s="149"/>
      <c r="R1127" s="108">
        <v>250</v>
      </c>
      <c r="S1127" s="90">
        <f>+L1127-R1127</f>
        <v>2250</v>
      </c>
      <c r="T1127" s="108"/>
    </row>
    <row r="1128" spans="1:20" s="12" customFormat="1" ht="21.75" customHeight="1" x14ac:dyDescent="0.25">
      <c r="A1128" s="188"/>
      <c r="B1128" s="149" t="s">
        <v>48</v>
      </c>
      <c r="C1128" s="108"/>
      <c r="D1128" s="149"/>
      <c r="E1128" s="149"/>
      <c r="F1128" s="149"/>
      <c r="G1128" s="183" t="s">
        <v>1116</v>
      </c>
      <c r="H1128" s="183" t="s">
        <v>480</v>
      </c>
      <c r="I1128" s="183" t="s">
        <v>1117</v>
      </c>
      <c r="J1128" s="179" t="s">
        <v>1379</v>
      </c>
      <c r="K1128" s="149"/>
      <c r="L1128" s="90">
        <v>2500</v>
      </c>
      <c r="M1128" s="149"/>
      <c r="N1128" s="149"/>
      <c r="O1128" s="108"/>
      <c r="P1128" s="149"/>
      <c r="Q1128" s="149"/>
      <c r="R1128" s="108">
        <v>250</v>
      </c>
      <c r="S1128" s="90">
        <f>+L1128-R1128</f>
        <v>2250</v>
      </c>
      <c r="T1128" s="108"/>
    </row>
    <row r="1129" spans="1:20" s="12" customFormat="1" ht="24.75" customHeight="1" x14ac:dyDescent="0.25">
      <c r="A1129" s="188"/>
      <c r="B1129" s="149" t="s">
        <v>48</v>
      </c>
      <c r="C1129" s="108"/>
      <c r="D1129" s="149"/>
      <c r="E1129" s="149"/>
      <c r="F1129" s="149"/>
      <c r="G1129" s="183" t="s">
        <v>712</v>
      </c>
      <c r="H1129" s="183" t="s">
        <v>856</v>
      </c>
      <c r="I1129" s="183" t="s">
        <v>677</v>
      </c>
      <c r="J1129" s="179" t="s">
        <v>649</v>
      </c>
      <c r="K1129" s="149"/>
      <c r="L1129" s="90">
        <v>250</v>
      </c>
      <c r="M1129" s="149"/>
      <c r="N1129" s="149"/>
      <c r="O1129" s="108"/>
      <c r="P1129" s="149"/>
      <c r="Q1129" s="149"/>
      <c r="R1129" s="108">
        <v>250</v>
      </c>
      <c r="S1129" s="108"/>
      <c r="T1129" s="108"/>
    </row>
    <row r="1130" spans="1:20" s="12" customFormat="1" ht="24.75" customHeight="1" x14ac:dyDescent="0.25">
      <c r="C1130" s="319"/>
      <c r="F1130" s="339" t="s">
        <v>1662</v>
      </c>
      <c r="G1130" s="12" t="s">
        <v>960</v>
      </c>
      <c r="H1130" s="12" t="s">
        <v>267</v>
      </c>
      <c r="I1130" s="12" t="s">
        <v>1585</v>
      </c>
      <c r="J1130" s="126" t="s">
        <v>1377</v>
      </c>
      <c r="L1130" s="106">
        <v>417</v>
      </c>
      <c r="O1130" s="127"/>
      <c r="R1130" s="127">
        <v>100</v>
      </c>
      <c r="S1130" s="106">
        <f>+L1130-R1130</f>
        <v>317</v>
      </c>
      <c r="T1130" s="127"/>
    </row>
    <row r="1131" spans="1:20" s="12" customFormat="1" ht="24.75" customHeight="1" x14ac:dyDescent="0.25">
      <c r="C1131" s="319"/>
      <c r="F1131" s="184" t="s">
        <v>1211</v>
      </c>
      <c r="G1131" s="12" t="s">
        <v>960</v>
      </c>
      <c r="H1131" s="12" t="s">
        <v>1663</v>
      </c>
      <c r="I1131" s="12" t="s">
        <v>1585</v>
      </c>
      <c r="J1131" s="126" t="s">
        <v>1377</v>
      </c>
      <c r="L1131" s="106">
        <v>417</v>
      </c>
      <c r="O1131" s="127"/>
      <c r="R1131" s="127">
        <v>100</v>
      </c>
      <c r="S1131" s="106">
        <f>+L1131-R1131</f>
        <v>317</v>
      </c>
      <c r="T1131" s="127"/>
    </row>
    <row r="1132" spans="1:20" s="12" customFormat="1" ht="24.75" customHeight="1" x14ac:dyDescent="0.25">
      <c r="A1132" s="188" t="s">
        <v>40</v>
      </c>
      <c r="B1132" s="179"/>
      <c r="C1132" s="108"/>
      <c r="D1132" s="179"/>
      <c r="E1132" s="179"/>
      <c r="F1132" s="179"/>
      <c r="G1132" s="179" t="s">
        <v>481</v>
      </c>
      <c r="H1132" s="179" t="s">
        <v>482</v>
      </c>
      <c r="I1132" s="191" t="s">
        <v>345</v>
      </c>
      <c r="J1132" s="179" t="s">
        <v>1379</v>
      </c>
      <c r="K1132" s="179"/>
      <c r="L1132" s="90">
        <v>5000</v>
      </c>
      <c r="M1132" s="108"/>
      <c r="N1132" s="108"/>
      <c r="O1132" s="108">
        <v>1864</v>
      </c>
      <c r="P1132" s="108"/>
      <c r="Q1132" s="108"/>
      <c r="R1132" s="90">
        <v>750</v>
      </c>
      <c r="S1132" s="90">
        <f>L1132-O1132-R1132</f>
        <v>2386</v>
      </c>
      <c r="T1132" s="90"/>
    </row>
    <row r="1133" spans="1:20" s="12" customFormat="1" ht="24.75" customHeight="1" x14ac:dyDescent="0.25">
      <c r="A1133" s="188" t="s">
        <v>40</v>
      </c>
      <c r="B1133" s="149"/>
      <c r="C1133" s="108"/>
      <c r="D1133" s="149"/>
      <c r="E1133" s="149"/>
      <c r="F1133" s="149"/>
      <c r="G1133" s="179" t="s">
        <v>1775</v>
      </c>
      <c r="H1133" s="125" t="s">
        <v>267</v>
      </c>
      <c r="I1133" s="125" t="s">
        <v>1809</v>
      </c>
      <c r="J1133" s="179" t="s">
        <v>1379</v>
      </c>
      <c r="K1133" s="149"/>
      <c r="L1133" s="108">
        <v>2500</v>
      </c>
      <c r="M1133" s="149"/>
      <c r="N1133" s="149"/>
      <c r="O1133" s="108"/>
      <c r="P1133" s="149"/>
      <c r="Q1133" s="149"/>
      <c r="R1133" s="108">
        <v>250</v>
      </c>
      <c r="S1133" s="90">
        <f>+L1133-O1133-R1133</f>
        <v>2250</v>
      </c>
      <c r="T1133" s="108"/>
    </row>
    <row r="1134" spans="1:20" s="12" customFormat="1" ht="24.75" customHeight="1" x14ac:dyDescent="0.25">
      <c r="A1134" s="188" t="s">
        <v>40</v>
      </c>
      <c r="B1134" s="149"/>
      <c r="C1134" s="108"/>
      <c r="D1134" s="149"/>
      <c r="E1134" s="149"/>
      <c r="F1134" s="149"/>
      <c r="G1134" s="179" t="s">
        <v>1810</v>
      </c>
      <c r="H1134" s="125" t="s">
        <v>483</v>
      </c>
      <c r="I1134" s="191" t="s">
        <v>1811</v>
      </c>
      <c r="J1134" s="179" t="s">
        <v>1379</v>
      </c>
      <c r="K1134" s="149"/>
      <c r="L1134" s="108">
        <v>2500</v>
      </c>
      <c r="M1134" s="149"/>
      <c r="N1134" s="149"/>
      <c r="O1134" s="108"/>
      <c r="P1134" s="149"/>
      <c r="Q1134" s="149"/>
      <c r="R1134" s="108">
        <v>250</v>
      </c>
      <c r="S1134" s="90">
        <f>+L1134-O1134-R1134</f>
        <v>2250</v>
      </c>
      <c r="T1134" s="108"/>
    </row>
    <row r="1135" spans="1:20" s="149" customFormat="1" ht="16.5" customHeight="1" x14ac:dyDescent="0.25">
      <c r="A1135" s="188"/>
      <c r="C1135" s="108"/>
      <c r="G1135" s="183" t="s">
        <v>1812</v>
      </c>
      <c r="H1135" s="183" t="s">
        <v>866</v>
      </c>
      <c r="I1135" s="183" t="s">
        <v>1809</v>
      </c>
      <c r="J1135" s="179" t="s">
        <v>1379</v>
      </c>
      <c r="L1135" s="90">
        <v>2500</v>
      </c>
      <c r="O1135" s="108"/>
      <c r="R1135" s="108">
        <v>250</v>
      </c>
      <c r="S1135" s="90">
        <f>+L1135-R1135</f>
        <v>2250</v>
      </c>
      <c r="T1135" s="108"/>
    </row>
    <row r="1136" spans="1:20" s="149" customFormat="1" ht="16.5" customHeight="1" x14ac:dyDescent="0.25">
      <c r="A1136" s="188"/>
      <c r="C1136" s="108"/>
      <c r="G1136" s="183" t="s">
        <v>2614</v>
      </c>
      <c r="H1136" s="183" t="s">
        <v>300</v>
      </c>
      <c r="I1136" s="183" t="s">
        <v>1101</v>
      </c>
      <c r="J1136" s="179" t="s">
        <v>649</v>
      </c>
      <c r="L1136" s="90">
        <v>2000</v>
      </c>
      <c r="O1136" s="108"/>
      <c r="R1136" s="108">
        <v>250</v>
      </c>
      <c r="S1136" s="90"/>
      <c r="T1136" s="108"/>
    </row>
    <row r="1137" spans="1:88" s="56" customFormat="1" ht="16.5" customHeight="1" x14ac:dyDescent="0.25">
      <c r="A1137" s="349"/>
      <c r="C1137" s="2"/>
      <c r="G1137" s="354" t="s">
        <v>1383</v>
      </c>
      <c r="H1137" s="354" t="s">
        <v>194</v>
      </c>
      <c r="I1137" s="196" t="s">
        <v>1384</v>
      </c>
      <c r="J1137" s="340" t="s">
        <v>1379</v>
      </c>
      <c r="L1137" s="104">
        <v>2000</v>
      </c>
      <c r="O1137" s="108"/>
      <c r="R1137" s="108">
        <v>250</v>
      </c>
      <c r="S1137" s="90">
        <f>+L1137-R1137</f>
        <v>1750</v>
      </c>
      <c r="T1137" s="2"/>
      <c r="U1137" s="149"/>
      <c r="V1137" s="149"/>
      <c r="W1137" s="149"/>
      <c r="X1137" s="149"/>
      <c r="Y1137" s="149"/>
      <c r="Z1137" s="149"/>
      <c r="AA1137" s="149"/>
      <c r="AB1137" s="149"/>
      <c r="AC1137" s="149"/>
      <c r="AD1137" s="149"/>
      <c r="AE1137" s="149"/>
      <c r="AF1137" s="149"/>
      <c r="AG1137" s="149"/>
      <c r="AH1137" s="149"/>
      <c r="AI1137" s="149"/>
      <c r="AJ1137" s="149"/>
      <c r="AK1137" s="149"/>
      <c r="AL1137" s="149"/>
      <c r="AM1137" s="149"/>
      <c r="AN1137" s="149"/>
      <c r="AO1137" s="149"/>
      <c r="AP1137" s="149"/>
      <c r="AQ1137" s="149"/>
      <c r="AR1137" s="149"/>
      <c r="AS1137" s="149"/>
      <c r="AT1137" s="149"/>
      <c r="AU1137" s="149"/>
      <c r="AV1137" s="149"/>
      <c r="AW1137" s="149"/>
      <c r="AX1137" s="149"/>
      <c r="AY1137" s="149"/>
      <c r="AZ1137" s="149"/>
      <c r="BA1137" s="149"/>
      <c r="BB1137" s="149"/>
      <c r="BC1137" s="149"/>
      <c r="BD1137" s="149"/>
      <c r="BE1137" s="149"/>
      <c r="BF1137" s="149"/>
      <c r="BG1137" s="149"/>
      <c r="BH1137" s="149"/>
      <c r="BI1137" s="149"/>
      <c r="BJ1137" s="149"/>
      <c r="BK1137" s="149"/>
      <c r="BL1137" s="149"/>
      <c r="BM1137" s="149"/>
      <c r="BN1137" s="149"/>
      <c r="BO1137" s="149"/>
      <c r="BP1137" s="149"/>
      <c r="BQ1137" s="149"/>
      <c r="BR1137" s="149"/>
      <c r="BS1137" s="149"/>
      <c r="BT1137" s="149"/>
      <c r="BU1137" s="149"/>
      <c r="BV1137" s="149"/>
      <c r="BW1137" s="149"/>
      <c r="BX1137" s="149"/>
      <c r="BY1137" s="149"/>
      <c r="BZ1137" s="149"/>
      <c r="CA1137" s="149"/>
      <c r="CB1137" s="149"/>
      <c r="CC1137" s="149"/>
      <c r="CD1137" s="149"/>
      <c r="CE1137" s="149"/>
      <c r="CF1137" s="149"/>
      <c r="CG1137" s="149"/>
      <c r="CH1137" s="149"/>
      <c r="CI1137" s="149"/>
      <c r="CJ1137" s="149"/>
    </row>
    <row r="1138" spans="1:88" s="12" customFormat="1" ht="24" customHeight="1" x14ac:dyDescent="0.25">
      <c r="C1138" s="319"/>
      <c r="F1138" s="184"/>
      <c r="G1138" s="12" t="s">
        <v>2615</v>
      </c>
      <c r="H1138" s="12" t="s">
        <v>1663</v>
      </c>
      <c r="I1138" s="12" t="s">
        <v>1610</v>
      </c>
      <c r="J1138" s="126" t="s">
        <v>1515</v>
      </c>
      <c r="L1138" s="106">
        <v>2500</v>
      </c>
      <c r="O1138" s="127"/>
      <c r="R1138" s="127">
        <v>250</v>
      </c>
      <c r="S1138" s="106"/>
      <c r="T1138" s="127"/>
    </row>
    <row r="1139" spans="1:88" s="56" customFormat="1" ht="31.5" customHeight="1" x14ac:dyDescent="0.25">
      <c r="A1139" s="349" t="s">
        <v>40</v>
      </c>
      <c r="C1139" s="2"/>
      <c r="G1139" s="179" t="s">
        <v>348</v>
      </c>
      <c r="H1139" s="125" t="s">
        <v>484</v>
      </c>
      <c r="I1139" s="125" t="s">
        <v>1407</v>
      </c>
      <c r="J1139" s="179" t="s">
        <v>1379</v>
      </c>
      <c r="L1139" s="2">
        <v>2500</v>
      </c>
      <c r="O1139" s="108"/>
      <c r="R1139" s="108">
        <v>250</v>
      </c>
      <c r="S1139" s="2">
        <f>+L1139-O1139-R1139</f>
        <v>2250</v>
      </c>
      <c r="T1139" s="2"/>
      <c r="U1139" s="149"/>
      <c r="V1139" s="149"/>
      <c r="W1139" s="149"/>
      <c r="X1139" s="149"/>
      <c r="Y1139" s="149"/>
      <c r="Z1139" s="149"/>
      <c r="AA1139" s="149"/>
      <c r="AB1139" s="149"/>
      <c r="AC1139" s="149"/>
      <c r="AD1139" s="149"/>
      <c r="AE1139" s="149"/>
      <c r="AF1139" s="149"/>
      <c r="AG1139" s="149"/>
      <c r="AH1139" s="149"/>
      <c r="AI1139" s="149"/>
      <c r="AJ1139" s="149"/>
      <c r="AK1139" s="149"/>
      <c r="AL1139" s="149"/>
      <c r="AM1139" s="149"/>
      <c r="AN1139" s="149"/>
      <c r="AO1139" s="149"/>
      <c r="AP1139" s="149"/>
      <c r="AQ1139" s="149"/>
      <c r="AR1139" s="149"/>
      <c r="AS1139" s="149"/>
      <c r="AT1139" s="149"/>
      <c r="AU1139" s="149"/>
      <c r="AV1139" s="149"/>
      <c r="AW1139" s="149"/>
      <c r="AX1139" s="149"/>
      <c r="AY1139" s="149"/>
      <c r="AZ1139" s="149"/>
      <c r="BA1139" s="149"/>
      <c r="BB1139" s="149"/>
      <c r="BC1139" s="149"/>
      <c r="BD1139" s="149"/>
      <c r="BE1139" s="149"/>
      <c r="BF1139" s="149"/>
      <c r="BG1139" s="149"/>
      <c r="BH1139" s="149"/>
      <c r="BI1139" s="149"/>
      <c r="BJ1139" s="149"/>
      <c r="BK1139" s="149"/>
      <c r="BL1139" s="149"/>
      <c r="BM1139" s="149"/>
      <c r="BN1139" s="149"/>
      <c r="BO1139" s="149"/>
      <c r="BP1139" s="149"/>
      <c r="BQ1139" s="149"/>
      <c r="BR1139" s="149"/>
      <c r="BS1139" s="149"/>
      <c r="BT1139" s="149"/>
      <c r="BU1139" s="149"/>
      <c r="BV1139" s="149"/>
      <c r="BW1139" s="149"/>
      <c r="BX1139" s="149"/>
      <c r="BY1139" s="149"/>
      <c r="BZ1139" s="149"/>
      <c r="CA1139" s="149"/>
      <c r="CB1139" s="149"/>
      <c r="CC1139" s="149"/>
      <c r="CD1139" s="149"/>
      <c r="CE1139" s="149"/>
      <c r="CF1139" s="149"/>
      <c r="CG1139" s="149"/>
      <c r="CH1139" s="149"/>
      <c r="CI1139" s="149"/>
      <c r="CJ1139" s="149"/>
    </row>
    <row r="1140" spans="1:88" s="56" customFormat="1" ht="38.25" customHeight="1" x14ac:dyDescent="0.25">
      <c r="A1140" s="349" t="s">
        <v>40</v>
      </c>
      <c r="C1140" s="2"/>
      <c r="G1140" s="125" t="s">
        <v>1650</v>
      </c>
      <c r="H1140" s="125" t="s">
        <v>264</v>
      </c>
      <c r="I1140" s="191" t="s">
        <v>988</v>
      </c>
      <c r="J1140" s="340" t="s">
        <v>1379</v>
      </c>
      <c r="L1140" s="2">
        <v>1500</v>
      </c>
      <c r="O1140" s="108"/>
      <c r="R1140" s="108">
        <v>250</v>
      </c>
      <c r="S1140" s="2">
        <f t="shared" ref="S1140:S1144" si="67">+L1140-R1140</f>
        <v>1250</v>
      </c>
      <c r="T1140" s="2"/>
      <c r="U1140" s="149"/>
      <c r="V1140" s="149"/>
      <c r="W1140" s="149"/>
      <c r="X1140" s="149"/>
      <c r="Y1140" s="149"/>
      <c r="Z1140" s="149"/>
      <c r="AA1140" s="149"/>
      <c r="AB1140" s="149"/>
      <c r="AC1140" s="149"/>
      <c r="AD1140" s="149"/>
      <c r="AE1140" s="149"/>
      <c r="AF1140" s="149"/>
      <c r="AG1140" s="149"/>
      <c r="AH1140" s="149"/>
      <c r="AI1140" s="149"/>
      <c r="AJ1140" s="149"/>
      <c r="AK1140" s="149"/>
      <c r="AL1140" s="149"/>
      <c r="AM1140" s="149"/>
      <c r="AN1140" s="149"/>
      <c r="AO1140" s="149"/>
      <c r="AP1140" s="149"/>
      <c r="AQ1140" s="149"/>
      <c r="AR1140" s="149"/>
      <c r="AS1140" s="149"/>
      <c r="AT1140" s="149"/>
      <c r="AU1140" s="149"/>
      <c r="AV1140" s="149"/>
      <c r="AW1140" s="149"/>
      <c r="AX1140" s="149"/>
      <c r="AY1140" s="149"/>
      <c r="AZ1140" s="149"/>
      <c r="BA1140" s="149"/>
      <c r="BB1140" s="149"/>
      <c r="BC1140" s="149"/>
      <c r="BD1140" s="149"/>
      <c r="BE1140" s="149"/>
      <c r="BF1140" s="149"/>
      <c r="BG1140" s="149"/>
      <c r="BH1140" s="149"/>
      <c r="BI1140" s="149"/>
      <c r="BJ1140" s="149"/>
      <c r="BK1140" s="149"/>
      <c r="BL1140" s="149"/>
      <c r="BM1140" s="149"/>
      <c r="BN1140" s="149"/>
      <c r="BO1140" s="149"/>
      <c r="BP1140" s="149"/>
      <c r="BQ1140" s="149"/>
      <c r="BR1140" s="149"/>
      <c r="BS1140" s="149"/>
      <c r="BT1140" s="149"/>
      <c r="BU1140" s="149"/>
      <c r="BV1140" s="149"/>
      <c r="BW1140" s="149"/>
      <c r="BX1140" s="149"/>
      <c r="BY1140" s="149"/>
      <c r="BZ1140" s="149"/>
      <c r="CA1140" s="149"/>
      <c r="CB1140" s="149"/>
      <c r="CC1140" s="149"/>
      <c r="CD1140" s="149"/>
      <c r="CE1140" s="149"/>
      <c r="CF1140" s="149"/>
      <c r="CG1140" s="149"/>
      <c r="CH1140" s="149"/>
      <c r="CI1140" s="149"/>
      <c r="CJ1140" s="149"/>
    </row>
    <row r="1141" spans="1:88" ht="24.75" customHeight="1" x14ac:dyDescent="0.25">
      <c r="A1141" s="349"/>
      <c r="B1141" s="56"/>
      <c r="D1141" s="56"/>
      <c r="E1141" s="56"/>
      <c r="F1141" s="56"/>
      <c r="G1141" s="183" t="s">
        <v>1453</v>
      </c>
      <c r="H1141" s="342" t="s">
        <v>264</v>
      </c>
      <c r="I1141" s="183" t="s">
        <v>1384</v>
      </c>
      <c r="J1141" s="340" t="s">
        <v>1379</v>
      </c>
      <c r="K1141" s="149"/>
      <c r="L1141" s="90">
        <v>2500</v>
      </c>
      <c r="M1141" s="56"/>
      <c r="N1141" s="56"/>
      <c r="O1141" s="108"/>
      <c r="P1141" s="56"/>
      <c r="Q1141" s="56"/>
      <c r="R1141" s="108">
        <v>200</v>
      </c>
      <c r="S1141" s="2">
        <f t="shared" si="67"/>
        <v>2300</v>
      </c>
      <c r="T1141" s="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  <c r="AT1141" s="12"/>
      <c r="AU1141" s="12"/>
      <c r="AV1141" s="12"/>
      <c r="AW1141" s="12"/>
      <c r="AX1141" s="12"/>
      <c r="AY1141" s="12"/>
      <c r="AZ1141" s="12"/>
      <c r="BA1141" s="12"/>
      <c r="BB1141" s="12"/>
      <c r="BC1141" s="12"/>
      <c r="BD1141" s="12"/>
      <c r="BE1141" s="12"/>
      <c r="BF1141" s="12"/>
      <c r="BG1141" s="12"/>
      <c r="BH1141" s="12"/>
      <c r="BI1141" s="12"/>
      <c r="BJ1141" s="12"/>
      <c r="BK1141" s="12"/>
      <c r="BL1141" s="12"/>
      <c r="BM1141" s="12"/>
      <c r="BN1141" s="12"/>
      <c r="BO1141" s="12"/>
      <c r="BP1141" s="12"/>
      <c r="BQ1141" s="12"/>
      <c r="BR1141" s="12"/>
      <c r="BS1141" s="12"/>
      <c r="BT1141" s="12"/>
      <c r="BU1141" s="12"/>
      <c r="BV1141" s="12"/>
      <c r="BW1141" s="12"/>
      <c r="BX1141" s="12"/>
      <c r="BY1141" s="12"/>
      <c r="BZ1141" s="12"/>
      <c r="CA1141" s="12"/>
      <c r="CB1141" s="12"/>
      <c r="CC1141" s="12"/>
      <c r="CD1141" s="12"/>
      <c r="CE1141" s="12"/>
      <c r="CF1141" s="12"/>
      <c r="CG1141" s="12"/>
      <c r="CH1141" s="12"/>
      <c r="CI1141" s="12"/>
      <c r="CJ1141" s="12"/>
    </row>
    <row r="1142" spans="1:88" ht="24.75" customHeight="1" x14ac:dyDescent="0.25">
      <c r="A1142" s="12"/>
      <c r="B1142" s="12" t="s">
        <v>58</v>
      </c>
      <c r="C1142" s="319"/>
      <c r="D1142" s="12"/>
      <c r="E1142" s="12"/>
      <c r="F1142" s="184" t="s">
        <v>1257</v>
      </c>
      <c r="G1142" s="12" t="s">
        <v>960</v>
      </c>
      <c r="H1142" s="12" t="s">
        <v>487</v>
      </c>
      <c r="I1142" s="12" t="s">
        <v>1585</v>
      </c>
      <c r="J1142" s="126" t="s">
        <v>1377</v>
      </c>
      <c r="K1142" s="12"/>
      <c r="L1142" s="106">
        <v>417</v>
      </c>
      <c r="M1142" s="12"/>
      <c r="N1142" s="12"/>
      <c r="O1142" s="127"/>
      <c r="P1142" s="12"/>
      <c r="Q1142" s="12"/>
      <c r="R1142" s="127">
        <v>100</v>
      </c>
      <c r="S1142" s="106">
        <f t="shared" si="67"/>
        <v>317</v>
      </c>
      <c r="T1142" s="127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  <c r="AT1142" s="12"/>
      <c r="AU1142" s="12"/>
      <c r="AV1142" s="12"/>
      <c r="AW1142" s="12"/>
      <c r="AX1142" s="12"/>
      <c r="AY1142" s="12"/>
      <c r="AZ1142" s="12"/>
      <c r="BA1142" s="12"/>
      <c r="BB1142" s="12"/>
      <c r="BC1142" s="12"/>
      <c r="BD1142" s="12"/>
      <c r="BE1142" s="12"/>
      <c r="BF1142" s="12"/>
      <c r="BG1142" s="12"/>
      <c r="BH1142" s="12"/>
      <c r="BI1142" s="12"/>
      <c r="BJ1142" s="12"/>
      <c r="BK1142" s="12"/>
      <c r="BL1142" s="12"/>
      <c r="BM1142" s="12"/>
      <c r="BN1142" s="12"/>
      <c r="BO1142" s="12"/>
      <c r="BP1142" s="12"/>
      <c r="BQ1142" s="12"/>
      <c r="BR1142" s="12"/>
      <c r="BS1142" s="12"/>
      <c r="BT1142" s="12"/>
      <c r="BU1142" s="12"/>
      <c r="BV1142" s="12"/>
      <c r="BW1142" s="12"/>
      <c r="BX1142" s="12"/>
      <c r="BY1142" s="12"/>
      <c r="BZ1142" s="12"/>
      <c r="CA1142" s="12"/>
      <c r="CB1142" s="12"/>
      <c r="CC1142" s="12"/>
      <c r="CD1142" s="12"/>
      <c r="CE1142" s="12"/>
      <c r="CF1142" s="12"/>
      <c r="CG1142" s="12"/>
      <c r="CH1142" s="12"/>
      <c r="CI1142" s="12"/>
      <c r="CJ1142" s="12"/>
    </row>
    <row r="1143" spans="1:88" ht="24.75" customHeight="1" x14ac:dyDescent="0.25">
      <c r="A1143" s="12"/>
      <c r="B1143" s="12" t="s">
        <v>58</v>
      </c>
      <c r="C1143" s="319"/>
      <c r="D1143" s="12"/>
      <c r="E1143" s="12"/>
      <c r="F1143" s="184" t="s">
        <v>1258</v>
      </c>
      <c r="G1143" s="12" t="s">
        <v>960</v>
      </c>
      <c r="H1143" s="12" t="s">
        <v>1129</v>
      </c>
      <c r="I1143" s="12" t="s">
        <v>1585</v>
      </c>
      <c r="J1143" s="126" t="s">
        <v>1377</v>
      </c>
      <c r="K1143" s="12"/>
      <c r="L1143" s="106">
        <v>417</v>
      </c>
      <c r="M1143" s="12"/>
      <c r="N1143" s="12"/>
      <c r="O1143" s="127"/>
      <c r="P1143" s="12"/>
      <c r="Q1143" s="12"/>
      <c r="R1143" s="127">
        <v>100</v>
      </c>
      <c r="S1143" s="106">
        <f t="shared" si="67"/>
        <v>317</v>
      </c>
      <c r="T1143" s="127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  <c r="AT1143" s="12"/>
      <c r="AU1143" s="12"/>
      <c r="AV1143" s="12"/>
      <c r="AW1143" s="12"/>
      <c r="AX1143" s="12"/>
      <c r="AY1143" s="12"/>
      <c r="AZ1143" s="12"/>
      <c r="BA1143" s="12"/>
      <c r="BB1143" s="12"/>
      <c r="BC1143" s="12"/>
      <c r="BD1143" s="12"/>
      <c r="BE1143" s="12"/>
      <c r="BF1143" s="12"/>
      <c r="BG1143" s="12"/>
      <c r="BH1143" s="12"/>
      <c r="BI1143" s="12"/>
      <c r="BJ1143" s="12"/>
      <c r="BK1143" s="12"/>
      <c r="BL1143" s="12"/>
      <c r="BM1143" s="12"/>
      <c r="BN1143" s="12"/>
      <c r="BO1143" s="12"/>
      <c r="BP1143" s="12"/>
      <c r="BQ1143" s="12"/>
      <c r="BR1143" s="12"/>
      <c r="BS1143" s="12"/>
      <c r="BT1143" s="12"/>
      <c r="BU1143" s="12"/>
      <c r="BV1143" s="12"/>
      <c r="BW1143" s="12"/>
      <c r="BX1143" s="12"/>
      <c r="BY1143" s="12"/>
      <c r="BZ1143" s="12"/>
      <c r="CA1143" s="12"/>
      <c r="CB1143" s="12"/>
      <c r="CC1143" s="12"/>
      <c r="CD1143" s="12"/>
      <c r="CE1143" s="12"/>
      <c r="CF1143" s="12"/>
      <c r="CG1143" s="12"/>
      <c r="CH1143" s="12"/>
      <c r="CI1143" s="12"/>
      <c r="CJ1143" s="12"/>
    </row>
    <row r="1144" spans="1:88" ht="24.75" customHeight="1" x14ac:dyDescent="0.25">
      <c r="A1144" s="12"/>
      <c r="B1144" s="12" t="s">
        <v>58</v>
      </c>
      <c r="C1144" s="319"/>
      <c r="D1144" s="12"/>
      <c r="E1144" s="12"/>
      <c r="F1144" s="184" t="s">
        <v>1259</v>
      </c>
      <c r="G1144" s="12" t="s">
        <v>960</v>
      </c>
      <c r="H1144" s="12" t="s">
        <v>583</v>
      </c>
      <c r="I1144" s="12" t="s">
        <v>1585</v>
      </c>
      <c r="J1144" s="126" t="s">
        <v>1377</v>
      </c>
      <c r="K1144" s="12"/>
      <c r="L1144" s="106">
        <v>417</v>
      </c>
      <c r="M1144" s="12"/>
      <c r="N1144" s="12"/>
      <c r="O1144" s="127"/>
      <c r="P1144" s="12"/>
      <c r="Q1144" s="12"/>
      <c r="R1144" s="127">
        <v>100</v>
      </c>
      <c r="S1144" s="106">
        <f t="shared" si="67"/>
        <v>317</v>
      </c>
      <c r="T1144" s="127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  <c r="AY1144" s="12"/>
      <c r="AZ1144" s="12"/>
      <c r="BA1144" s="12"/>
      <c r="BB1144" s="12"/>
      <c r="BC1144" s="12"/>
      <c r="BD1144" s="12"/>
      <c r="BE1144" s="12"/>
      <c r="BF1144" s="12"/>
      <c r="BG1144" s="12"/>
      <c r="BH1144" s="12"/>
      <c r="BI1144" s="12"/>
      <c r="BJ1144" s="12"/>
      <c r="BK1144" s="12"/>
      <c r="BL1144" s="12"/>
      <c r="BM1144" s="12"/>
      <c r="BN1144" s="12"/>
      <c r="BO1144" s="12"/>
      <c r="BP1144" s="12"/>
      <c r="BQ1144" s="12"/>
      <c r="BR1144" s="12"/>
      <c r="BS1144" s="12"/>
      <c r="BT1144" s="12"/>
      <c r="BU1144" s="12"/>
      <c r="BV1144" s="12"/>
      <c r="BW1144" s="12"/>
      <c r="BX1144" s="12"/>
      <c r="BY1144" s="12"/>
      <c r="BZ1144" s="12"/>
      <c r="CA1144" s="12"/>
      <c r="CB1144" s="12"/>
      <c r="CC1144" s="12"/>
      <c r="CD1144" s="12"/>
      <c r="CE1144" s="12"/>
      <c r="CF1144" s="12"/>
      <c r="CG1144" s="12"/>
      <c r="CH1144" s="12"/>
      <c r="CI1144" s="12"/>
      <c r="CJ1144" s="12"/>
    </row>
    <row r="1145" spans="1:88" ht="24.75" customHeight="1" x14ac:dyDescent="0.25">
      <c r="A1145" s="12"/>
      <c r="B1145" s="12" t="s">
        <v>58</v>
      </c>
      <c r="C1145" s="319"/>
      <c r="D1145" s="12"/>
      <c r="E1145" s="12"/>
      <c r="F1145" s="127" t="s">
        <v>101</v>
      </c>
      <c r="G1145" s="12" t="s">
        <v>960</v>
      </c>
      <c r="H1145" s="12" t="s">
        <v>585</v>
      </c>
      <c r="I1145" s="12" t="s">
        <v>1585</v>
      </c>
      <c r="J1145" s="126" t="s">
        <v>1377</v>
      </c>
      <c r="K1145" s="12"/>
      <c r="L1145" s="106">
        <v>415</v>
      </c>
      <c r="M1145" s="12"/>
      <c r="N1145" s="12"/>
      <c r="O1145" s="127">
        <v>200</v>
      </c>
      <c r="P1145" s="12"/>
      <c r="Q1145" s="12"/>
      <c r="R1145" s="127">
        <v>100</v>
      </c>
      <c r="S1145" s="106">
        <f>+L1145-O1145-R1145</f>
        <v>115</v>
      </c>
      <c r="T1145" s="127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  <c r="AS1145" s="12"/>
      <c r="AT1145" s="12"/>
      <c r="AU1145" s="12"/>
      <c r="AV1145" s="12"/>
      <c r="AW1145" s="12"/>
      <c r="AX1145" s="12"/>
      <c r="AY1145" s="12"/>
      <c r="AZ1145" s="12"/>
      <c r="BA1145" s="12"/>
      <c r="BB1145" s="12"/>
      <c r="BC1145" s="12"/>
      <c r="BD1145" s="12"/>
      <c r="BE1145" s="12"/>
      <c r="BF1145" s="12"/>
      <c r="BG1145" s="12"/>
      <c r="BH1145" s="12"/>
      <c r="BI1145" s="12"/>
      <c r="BJ1145" s="12"/>
      <c r="BK1145" s="12"/>
      <c r="BL1145" s="12"/>
      <c r="BM1145" s="12"/>
      <c r="BN1145" s="12"/>
      <c r="BO1145" s="12"/>
      <c r="BP1145" s="12"/>
      <c r="BQ1145" s="12"/>
      <c r="BR1145" s="12"/>
      <c r="BS1145" s="12"/>
      <c r="BT1145" s="12"/>
      <c r="BU1145" s="12"/>
      <c r="BV1145" s="12"/>
      <c r="BW1145" s="12"/>
      <c r="BX1145" s="12"/>
      <c r="BY1145" s="12"/>
      <c r="BZ1145" s="12"/>
      <c r="CA1145" s="12"/>
      <c r="CB1145" s="12"/>
      <c r="CC1145" s="12"/>
      <c r="CD1145" s="12"/>
      <c r="CE1145" s="12"/>
      <c r="CF1145" s="12"/>
      <c r="CG1145" s="12"/>
      <c r="CH1145" s="12"/>
      <c r="CI1145" s="12"/>
      <c r="CJ1145" s="12"/>
    </row>
    <row r="1146" spans="1:88" s="12" customFormat="1" ht="24.75" customHeight="1" x14ac:dyDescent="0.25">
      <c r="A1146" s="188" t="s">
        <v>40</v>
      </c>
      <c r="B1146" s="149" t="s">
        <v>58</v>
      </c>
      <c r="C1146" s="108"/>
      <c r="D1146" s="149"/>
      <c r="E1146" s="149"/>
      <c r="F1146" s="149"/>
      <c r="G1146" s="125" t="s">
        <v>485</v>
      </c>
      <c r="H1146" s="125" t="s">
        <v>486</v>
      </c>
      <c r="I1146" s="191" t="s">
        <v>661</v>
      </c>
      <c r="J1146" s="179" t="s">
        <v>1379</v>
      </c>
      <c r="K1146" s="149"/>
      <c r="L1146" s="108">
        <v>16047</v>
      </c>
      <c r="M1146" s="149"/>
      <c r="N1146" s="149"/>
      <c r="O1146" s="108">
        <v>3756</v>
      </c>
      <c r="P1146" s="149"/>
      <c r="Q1146" s="149"/>
      <c r="R1146" s="108">
        <v>1000</v>
      </c>
      <c r="S1146" s="108">
        <f>L1146-O1146-R1146</f>
        <v>11291</v>
      </c>
      <c r="T1146" s="108"/>
    </row>
    <row r="1147" spans="1:88" ht="24.75" customHeight="1" x14ac:dyDescent="0.25">
      <c r="A1147" s="187" t="s">
        <v>40</v>
      </c>
      <c r="B1147" s="56" t="s">
        <v>58</v>
      </c>
      <c r="D1147" s="56"/>
      <c r="E1147" s="56"/>
      <c r="F1147" s="56" t="s">
        <v>58</v>
      </c>
      <c r="G1147" s="150" t="s">
        <v>987</v>
      </c>
      <c r="H1147" s="125" t="s">
        <v>583</v>
      </c>
      <c r="I1147" s="191" t="s">
        <v>966</v>
      </c>
      <c r="J1147" s="340" t="s">
        <v>1379</v>
      </c>
      <c r="K1147" s="149"/>
      <c r="L1147" s="108">
        <v>1250</v>
      </c>
      <c r="M1147" s="149"/>
      <c r="N1147" s="149"/>
      <c r="O1147" s="108"/>
      <c r="P1147" s="149"/>
      <c r="Q1147" s="149"/>
      <c r="R1147" s="108">
        <v>250</v>
      </c>
      <c r="S1147" s="2">
        <f t="shared" ref="S1147:S1154" si="68">+L1147-R1147</f>
        <v>1000</v>
      </c>
      <c r="T1147" s="90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  <c r="AY1147" s="12"/>
      <c r="AZ1147" s="12"/>
      <c r="BA1147" s="12"/>
      <c r="BB1147" s="12"/>
      <c r="BC1147" s="12"/>
      <c r="BD1147" s="12"/>
      <c r="BE1147" s="12"/>
      <c r="BF1147" s="12"/>
      <c r="BG1147" s="12"/>
      <c r="BH1147" s="12"/>
      <c r="BI1147" s="12"/>
      <c r="BJ1147" s="12"/>
      <c r="BK1147" s="12"/>
      <c r="BL1147" s="12"/>
      <c r="BM1147" s="12"/>
      <c r="BN1147" s="12"/>
      <c r="BO1147" s="12"/>
      <c r="BP1147" s="12"/>
      <c r="BQ1147" s="12"/>
      <c r="BR1147" s="12"/>
      <c r="BS1147" s="12"/>
      <c r="BT1147" s="12"/>
      <c r="BU1147" s="12"/>
      <c r="BV1147" s="12"/>
      <c r="BW1147" s="12"/>
      <c r="BX1147" s="12"/>
      <c r="BY1147" s="12"/>
      <c r="BZ1147" s="12"/>
      <c r="CA1147" s="12"/>
      <c r="CB1147" s="12"/>
      <c r="CC1147" s="12"/>
      <c r="CD1147" s="12"/>
      <c r="CE1147" s="12"/>
      <c r="CF1147" s="12"/>
      <c r="CG1147" s="12"/>
      <c r="CH1147" s="12"/>
      <c r="CI1147" s="12"/>
      <c r="CJ1147" s="12"/>
    </row>
    <row r="1148" spans="1:88" s="149" customFormat="1" ht="16.5" customHeight="1" x14ac:dyDescent="0.25">
      <c r="A1148" s="349" t="s">
        <v>40</v>
      </c>
      <c r="B1148" s="56" t="s">
        <v>58</v>
      </c>
      <c r="C1148" s="2"/>
      <c r="D1148" s="56"/>
      <c r="E1148" s="56"/>
      <c r="F1148" s="56"/>
      <c r="G1148" s="340" t="s">
        <v>1383</v>
      </c>
      <c r="H1148" s="344" t="s">
        <v>489</v>
      </c>
      <c r="I1148" s="340" t="s">
        <v>1384</v>
      </c>
      <c r="J1148" s="340" t="s">
        <v>649</v>
      </c>
      <c r="K1148" s="56"/>
      <c r="L1148" s="2">
        <v>2500</v>
      </c>
      <c r="M1148" s="56"/>
      <c r="N1148" s="56"/>
      <c r="O1148" s="108"/>
      <c r="P1148" s="56"/>
      <c r="Q1148" s="56"/>
      <c r="R1148" s="108">
        <v>250</v>
      </c>
      <c r="S1148" s="2">
        <f t="shared" si="68"/>
        <v>2250</v>
      </c>
      <c r="T1148" s="2"/>
    </row>
    <row r="1149" spans="1:88" s="149" customFormat="1" ht="16.5" customHeight="1" x14ac:dyDescent="0.25">
      <c r="A1149" s="349" t="s">
        <v>40</v>
      </c>
      <c r="B1149" s="56" t="s">
        <v>58</v>
      </c>
      <c r="C1149" s="2"/>
      <c r="D1149" s="56"/>
      <c r="E1149" s="56"/>
      <c r="F1149" s="56"/>
      <c r="G1149" s="340" t="s">
        <v>964</v>
      </c>
      <c r="H1149" s="344" t="s">
        <v>490</v>
      </c>
      <c r="I1149" s="191" t="s">
        <v>1314</v>
      </c>
      <c r="J1149" s="179" t="s">
        <v>1379</v>
      </c>
      <c r="K1149" s="56"/>
      <c r="L1149" s="2">
        <v>2500</v>
      </c>
      <c r="M1149" s="56"/>
      <c r="N1149" s="56"/>
      <c r="O1149" s="108"/>
      <c r="P1149" s="56"/>
      <c r="Q1149" s="56"/>
      <c r="R1149" s="108">
        <v>250</v>
      </c>
      <c r="S1149" s="2">
        <f t="shared" si="68"/>
        <v>2250</v>
      </c>
      <c r="T1149" s="2"/>
    </row>
    <row r="1150" spans="1:88" s="56" customFormat="1" ht="16.5" customHeight="1" x14ac:dyDescent="0.25">
      <c r="A1150" s="349" t="s">
        <v>40</v>
      </c>
      <c r="B1150" s="56" t="s">
        <v>58</v>
      </c>
      <c r="C1150" s="2"/>
      <c r="G1150" s="340" t="s">
        <v>348</v>
      </c>
      <c r="H1150" s="344" t="s">
        <v>488</v>
      </c>
      <c r="I1150" s="191" t="s">
        <v>1315</v>
      </c>
      <c r="J1150" s="179" t="s">
        <v>1379</v>
      </c>
      <c r="L1150" s="2">
        <v>2500</v>
      </c>
      <c r="O1150" s="108"/>
      <c r="R1150" s="108">
        <v>250</v>
      </c>
      <c r="S1150" s="2">
        <f t="shared" si="68"/>
        <v>2250</v>
      </c>
      <c r="T1150" s="2"/>
      <c r="U1150" s="149"/>
      <c r="V1150" s="149"/>
      <c r="W1150" s="149"/>
      <c r="X1150" s="149"/>
      <c r="Y1150" s="149"/>
      <c r="Z1150" s="149"/>
      <c r="AA1150" s="149"/>
      <c r="AB1150" s="149"/>
      <c r="AC1150" s="149"/>
      <c r="AD1150" s="149"/>
      <c r="AE1150" s="149"/>
      <c r="AF1150" s="149"/>
      <c r="AG1150" s="149"/>
      <c r="AH1150" s="149"/>
      <c r="AI1150" s="149"/>
      <c r="AJ1150" s="149"/>
      <c r="AK1150" s="149"/>
      <c r="AL1150" s="149"/>
      <c r="AM1150" s="149"/>
      <c r="AN1150" s="149"/>
      <c r="AO1150" s="149"/>
      <c r="AP1150" s="149"/>
      <c r="AQ1150" s="149"/>
      <c r="AR1150" s="149"/>
      <c r="AS1150" s="149"/>
      <c r="AT1150" s="149"/>
      <c r="AU1150" s="149"/>
      <c r="AV1150" s="149"/>
      <c r="AW1150" s="149"/>
      <c r="AX1150" s="149"/>
      <c r="AY1150" s="149"/>
      <c r="AZ1150" s="149"/>
      <c r="BA1150" s="149"/>
      <c r="BB1150" s="149"/>
      <c r="BC1150" s="149"/>
      <c r="BD1150" s="149"/>
      <c r="BE1150" s="149"/>
      <c r="BF1150" s="149"/>
      <c r="BG1150" s="149"/>
      <c r="BH1150" s="149"/>
      <c r="BI1150" s="149"/>
      <c r="BJ1150" s="149"/>
      <c r="BK1150" s="149"/>
      <c r="BL1150" s="149"/>
      <c r="BM1150" s="149"/>
      <c r="BN1150" s="149"/>
      <c r="BO1150" s="149"/>
      <c r="BP1150" s="149"/>
      <c r="BQ1150" s="149"/>
      <c r="BR1150" s="149"/>
      <c r="BS1150" s="149"/>
      <c r="BT1150" s="149"/>
      <c r="BU1150" s="149"/>
      <c r="BV1150" s="149"/>
      <c r="BW1150" s="149"/>
      <c r="BX1150" s="149"/>
      <c r="BY1150" s="149"/>
      <c r="BZ1150" s="149"/>
      <c r="CA1150" s="149"/>
      <c r="CB1150" s="149"/>
      <c r="CC1150" s="149"/>
      <c r="CD1150" s="149"/>
      <c r="CE1150" s="149"/>
      <c r="CF1150" s="149"/>
      <c r="CG1150" s="149"/>
      <c r="CH1150" s="149"/>
      <c r="CI1150" s="149"/>
      <c r="CJ1150" s="149"/>
    </row>
    <row r="1151" spans="1:88" s="56" customFormat="1" ht="16.5" customHeight="1" x14ac:dyDescent="0.25">
      <c r="A1151" s="349" t="s">
        <v>40</v>
      </c>
      <c r="B1151" s="56" t="s">
        <v>58</v>
      </c>
      <c r="C1151" s="2"/>
      <c r="G1151" s="344" t="s">
        <v>491</v>
      </c>
      <c r="H1151" s="344" t="s">
        <v>487</v>
      </c>
      <c r="I1151" s="191" t="s">
        <v>446</v>
      </c>
      <c r="J1151" s="340" t="s">
        <v>1379</v>
      </c>
      <c r="L1151" s="2">
        <v>650</v>
      </c>
      <c r="O1151" s="108"/>
      <c r="R1151" s="108">
        <v>250</v>
      </c>
      <c r="S1151" s="2">
        <f t="shared" si="68"/>
        <v>400</v>
      </c>
      <c r="T1151" s="2"/>
      <c r="U1151" s="149"/>
      <c r="V1151" s="149"/>
      <c r="W1151" s="149"/>
      <c r="X1151" s="149"/>
      <c r="Y1151" s="149"/>
      <c r="Z1151" s="149"/>
      <c r="AA1151" s="149"/>
      <c r="AB1151" s="149"/>
      <c r="AC1151" s="149"/>
      <c r="AD1151" s="149"/>
      <c r="AE1151" s="149"/>
      <c r="AF1151" s="149"/>
      <c r="AG1151" s="149"/>
      <c r="AH1151" s="149"/>
      <c r="AI1151" s="149"/>
      <c r="AJ1151" s="149"/>
      <c r="AK1151" s="149"/>
      <c r="AL1151" s="149"/>
      <c r="AM1151" s="149"/>
      <c r="AN1151" s="149"/>
      <c r="AO1151" s="149"/>
      <c r="AP1151" s="149"/>
      <c r="AQ1151" s="149"/>
      <c r="AR1151" s="149"/>
      <c r="AS1151" s="149"/>
      <c r="AT1151" s="149"/>
      <c r="AU1151" s="149"/>
      <c r="AV1151" s="149"/>
      <c r="AW1151" s="149"/>
      <c r="AX1151" s="149"/>
      <c r="AY1151" s="149"/>
      <c r="AZ1151" s="149"/>
      <c r="BA1151" s="149"/>
      <c r="BB1151" s="149"/>
      <c r="BC1151" s="149"/>
      <c r="BD1151" s="149"/>
      <c r="BE1151" s="149"/>
      <c r="BF1151" s="149"/>
      <c r="BG1151" s="149"/>
      <c r="BH1151" s="149"/>
      <c r="BI1151" s="149"/>
      <c r="BJ1151" s="149"/>
      <c r="BK1151" s="149"/>
      <c r="BL1151" s="149"/>
      <c r="BM1151" s="149"/>
      <c r="BN1151" s="149"/>
      <c r="BO1151" s="149"/>
      <c r="BP1151" s="149"/>
      <c r="BQ1151" s="149"/>
      <c r="BR1151" s="149"/>
      <c r="BS1151" s="149"/>
      <c r="BT1151" s="149"/>
      <c r="BU1151" s="149"/>
      <c r="BV1151" s="149"/>
      <c r="BW1151" s="149"/>
      <c r="BX1151" s="149"/>
      <c r="BY1151" s="149"/>
      <c r="BZ1151" s="149"/>
      <c r="CA1151" s="149"/>
      <c r="CB1151" s="149"/>
      <c r="CC1151" s="149"/>
      <c r="CD1151" s="149"/>
      <c r="CE1151" s="149"/>
      <c r="CF1151" s="149"/>
      <c r="CG1151" s="149"/>
      <c r="CH1151" s="149"/>
      <c r="CI1151" s="149"/>
      <c r="CJ1151" s="149"/>
    </row>
    <row r="1152" spans="1:88" s="56" customFormat="1" ht="16.5" customHeight="1" x14ac:dyDescent="0.25">
      <c r="A1152" s="188" t="s">
        <v>40</v>
      </c>
      <c r="B1152" s="2" t="s">
        <v>58</v>
      </c>
      <c r="C1152" s="2"/>
      <c r="D1152" s="2"/>
      <c r="E1152" s="2"/>
      <c r="F1152" s="2"/>
      <c r="G1152" s="344" t="s">
        <v>986</v>
      </c>
      <c r="H1152" s="344" t="s">
        <v>985</v>
      </c>
      <c r="I1152" s="191" t="s">
        <v>398</v>
      </c>
      <c r="J1152" s="340" t="s">
        <v>1379</v>
      </c>
      <c r="K1152" s="149"/>
      <c r="L1152" s="108">
        <v>650</v>
      </c>
      <c r="M1152" s="149"/>
      <c r="N1152" s="149"/>
      <c r="O1152" s="108"/>
      <c r="P1152" s="149"/>
      <c r="Q1152" s="149"/>
      <c r="R1152" s="108">
        <v>250</v>
      </c>
      <c r="S1152" s="2">
        <f t="shared" si="68"/>
        <v>400</v>
      </c>
      <c r="T1152" s="108"/>
      <c r="U1152" s="149"/>
      <c r="V1152" s="149"/>
      <c r="W1152" s="149"/>
      <c r="X1152" s="149"/>
      <c r="Y1152" s="149"/>
      <c r="Z1152" s="149"/>
      <c r="AA1152" s="149"/>
      <c r="AB1152" s="149"/>
      <c r="AC1152" s="149"/>
      <c r="AD1152" s="149"/>
      <c r="AE1152" s="149"/>
      <c r="AF1152" s="149"/>
      <c r="AG1152" s="149"/>
      <c r="AH1152" s="149"/>
      <c r="AI1152" s="149"/>
      <c r="AJ1152" s="149"/>
      <c r="AK1152" s="149"/>
      <c r="AL1152" s="149"/>
      <c r="AM1152" s="149"/>
      <c r="AN1152" s="149"/>
      <c r="AO1152" s="149"/>
      <c r="AP1152" s="149"/>
      <c r="AQ1152" s="149"/>
      <c r="AR1152" s="149"/>
      <c r="AS1152" s="149"/>
      <c r="AT1152" s="149"/>
      <c r="AU1152" s="149"/>
      <c r="AV1152" s="149"/>
      <c r="AW1152" s="149"/>
      <c r="AX1152" s="149"/>
      <c r="AY1152" s="149"/>
      <c r="AZ1152" s="149"/>
      <c r="BA1152" s="149"/>
      <c r="BB1152" s="149"/>
      <c r="BC1152" s="149"/>
      <c r="BD1152" s="149"/>
      <c r="BE1152" s="149"/>
      <c r="BF1152" s="149"/>
      <c r="BG1152" s="149"/>
      <c r="BH1152" s="149"/>
      <c r="BI1152" s="149"/>
      <c r="BJ1152" s="149"/>
      <c r="BK1152" s="149"/>
      <c r="BL1152" s="149"/>
      <c r="BM1152" s="149"/>
      <c r="BN1152" s="149"/>
      <c r="BO1152" s="149"/>
      <c r="BP1152" s="149"/>
      <c r="BQ1152" s="149"/>
      <c r="BR1152" s="149"/>
      <c r="BS1152" s="149"/>
      <c r="BT1152" s="149"/>
      <c r="BU1152" s="149"/>
      <c r="BV1152" s="149"/>
      <c r="BW1152" s="149"/>
      <c r="BX1152" s="149"/>
      <c r="BY1152" s="149"/>
      <c r="BZ1152" s="149"/>
      <c r="CA1152" s="149"/>
      <c r="CB1152" s="149"/>
      <c r="CC1152" s="149"/>
      <c r="CD1152" s="149"/>
      <c r="CE1152" s="149"/>
      <c r="CF1152" s="149"/>
      <c r="CG1152" s="149"/>
      <c r="CH1152" s="149"/>
      <c r="CI1152" s="149"/>
      <c r="CJ1152" s="149"/>
    </row>
    <row r="1153" spans="1:88" s="340" customFormat="1" ht="42.75" customHeight="1" x14ac:dyDescent="0.25">
      <c r="A1153" s="188" t="s">
        <v>40</v>
      </c>
      <c r="B1153" s="2" t="s">
        <v>58</v>
      </c>
      <c r="C1153" s="2"/>
      <c r="D1153" s="2"/>
      <c r="E1153" s="2"/>
      <c r="F1153" s="2"/>
      <c r="G1153" s="344" t="s">
        <v>1133</v>
      </c>
      <c r="H1153" s="344" t="s">
        <v>583</v>
      </c>
      <c r="I1153" s="191" t="s">
        <v>984</v>
      </c>
      <c r="J1153" s="340" t="s">
        <v>1379</v>
      </c>
      <c r="K1153" s="149"/>
      <c r="L1153" s="108">
        <v>650</v>
      </c>
      <c r="M1153" s="149"/>
      <c r="N1153" s="149"/>
      <c r="O1153" s="108"/>
      <c r="P1153" s="149"/>
      <c r="Q1153" s="149"/>
      <c r="R1153" s="108">
        <v>100</v>
      </c>
      <c r="S1153" s="2">
        <f t="shared" si="68"/>
        <v>550</v>
      </c>
      <c r="T1153" s="108"/>
      <c r="U1153" s="179"/>
      <c r="V1153" s="179"/>
      <c r="W1153" s="179"/>
      <c r="X1153" s="179"/>
      <c r="Y1153" s="179"/>
      <c r="Z1153" s="179"/>
      <c r="AA1153" s="179"/>
      <c r="AB1153" s="179"/>
      <c r="AC1153" s="179"/>
      <c r="AD1153" s="179"/>
      <c r="AE1153" s="179"/>
      <c r="AF1153" s="179"/>
      <c r="AG1153" s="179"/>
      <c r="AH1153" s="179"/>
      <c r="AI1153" s="179"/>
      <c r="AJ1153" s="179"/>
      <c r="AK1153" s="179"/>
      <c r="AL1153" s="179"/>
      <c r="AM1153" s="179"/>
      <c r="AN1153" s="179"/>
      <c r="AO1153" s="179"/>
      <c r="AP1153" s="179"/>
      <c r="AQ1153" s="179"/>
      <c r="AR1153" s="179"/>
      <c r="AS1153" s="179"/>
      <c r="AT1153" s="179"/>
      <c r="AU1153" s="179"/>
      <c r="AV1153" s="179"/>
      <c r="AW1153" s="179"/>
      <c r="AX1153" s="179"/>
      <c r="AY1153" s="179"/>
      <c r="AZ1153" s="179"/>
      <c r="BA1153" s="179"/>
      <c r="BB1153" s="179"/>
      <c r="BC1153" s="179"/>
      <c r="BD1153" s="179"/>
      <c r="BE1153" s="179"/>
      <c r="BF1153" s="179"/>
      <c r="BG1153" s="179"/>
      <c r="BH1153" s="179"/>
      <c r="BI1153" s="179"/>
      <c r="BJ1153" s="179"/>
      <c r="BK1153" s="179"/>
      <c r="BL1153" s="179"/>
      <c r="BM1153" s="179"/>
      <c r="BN1153" s="179"/>
      <c r="BO1153" s="179"/>
      <c r="BP1153" s="179"/>
      <c r="BQ1153" s="179"/>
      <c r="BR1153" s="179"/>
      <c r="BS1153" s="179"/>
      <c r="BT1153" s="179"/>
      <c r="BU1153" s="179"/>
      <c r="BV1153" s="179"/>
      <c r="BW1153" s="179"/>
      <c r="BX1153" s="179"/>
      <c r="BY1153" s="179"/>
      <c r="BZ1153" s="179"/>
      <c r="CA1153" s="179"/>
      <c r="CB1153" s="179"/>
      <c r="CC1153" s="179"/>
      <c r="CD1153" s="179"/>
      <c r="CE1153" s="179"/>
      <c r="CF1153" s="179"/>
      <c r="CG1153" s="179"/>
      <c r="CH1153" s="179"/>
      <c r="CI1153" s="179"/>
      <c r="CJ1153" s="179"/>
    </row>
    <row r="1154" spans="1:88" ht="24.75" customHeight="1" x14ac:dyDescent="0.25">
      <c r="A1154" s="188" t="s">
        <v>40</v>
      </c>
      <c r="B1154" s="2" t="s">
        <v>58</v>
      </c>
      <c r="D1154" s="2"/>
      <c r="E1154" s="2"/>
      <c r="F1154" s="364"/>
      <c r="G1154" s="344" t="s">
        <v>584</v>
      </c>
      <c r="H1154" s="344" t="s">
        <v>585</v>
      </c>
      <c r="I1154" s="191" t="s">
        <v>446</v>
      </c>
      <c r="J1154" s="340" t="s">
        <v>1379</v>
      </c>
      <c r="K1154" s="149"/>
      <c r="L1154" s="108">
        <v>650</v>
      </c>
      <c r="M1154" s="149"/>
      <c r="N1154" s="149"/>
      <c r="O1154" s="108"/>
      <c r="P1154" s="149"/>
      <c r="Q1154" s="149"/>
      <c r="R1154" s="108">
        <v>100</v>
      </c>
      <c r="S1154" s="2">
        <f t="shared" si="68"/>
        <v>550</v>
      </c>
      <c r="T1154" s="108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  <c r="BB1154" s="12"/>
      <c r="BC1154" s="12"/>
      <c r="BD1154" s="12"/>
      <c r="BE1154" s="12"/>
      <c r="BF1154" s="12"/>
      <c r="BG1154" s="12"/>
      <c r="BH1154" s="12"/>
      <c r="BI1154" s="12"/>
      <c r="BJ1154" s="12"/>
      <c r="BK1154" s="12"/>
      <c r="BL1154" s="12"/>
      <c r="BM1154" s="12"/>
      <c r="BN1154" s="12"/>
      <c r="BO1154" s="12"/>
      <c r="BP1154" s="12"/>
      <c r="BQ1154" s="12"/>
      <c r="BR1154" s="12"/>
      <c r="BS1154" s="12"/>
      <c r="BT1154" s="12"/>
      <c r="BU1154" s="12"/>
      <c r="BV1154" s="12"/>
      <c r="BW1154" s="12"/>
      <c r="BX1154" s="12"/>
      <c r="BY1154" s="12"/>
      <c r="BZ1154" s="12"/>
      <c r="CA1154" s="12"/>
      <c r="CB1154" s="12"/>
      <c r="CC1154" s="12"/>
      <c r="CD1154" s="12"/>
      <c r="CE1154" s="12"/>
      <c r="CF1154" s="12"/>
      <c r="CG1154" s="12"/>
      <c r="CH1154" s="12"/>
      <c r="CI1154" s="12"/>
      <c r="CJ1154" s="12"/>
    </row>
    <row r="1155" spans="1:88" s="12" customFormat="1" ht="24.75" customHeight="1" x14ac:dyDescent="0.25">
      <c r="A1155" s="188"/>
      <c r="B1155" s="149" t="s">
        <v>58</v>
      </c>
      <c r="C1155" s="108"/>
      <c r="D1155" s="149"/>
      <c r="E1155" s="149"/>
      <c r="F1155" s="149"/>
      <c r="G1155" s="183" t="s">
        <v>863</v>
      </c>
      <c r="H1155" s="183" t="s">
        <v>489</v>
      </c>
      <c r="I1155" s="183" t="s">
        <v>667</v>
      </c>
      <c r="J1155" s="179" t="s">
        <v>1379</v>
      </c>
      <c r="K1155" s="149"/>
      <c r="L1155" s="90">
        <v>1750</v>
      </c>
      <c r="M1155" s="149"/>
      <c r="N1155" s="149"/>
      <c r="O1155" s="108"/>
      <c r="P1155" s="149"/>
      <c r="Q1155" s="149"/>
      <c r="R1155" s="108">
        <v>100</v>
      </c>
      <c r="S1155" s="108"/>
      <c r="T1155" s="108"/>
    </row>
    <row r="1156" spans="1:88" s="56" customFormat="1" ht="24.75" customHeight="1" x14ac:dyDescent="0.25">
      <c r="A1156" s="188"/>
      <c r="B1156" s="149" t="s">
        <v>58</v>
      </c>
      <c r="C1156" s="108"/>
      <c r="D1156" s="149"/>
      <c r="E1156" s="149"/>
      <c r="F1156" s="149"/>
      <c r="G1156" s="183" t="s">
        <v>864</v>
      </c>
      <c r="H1156" s="183" t="s">
        <v>488</v>
      </c>
      <c r="I1156" s="183" t="s">
        <v>668</v>
      </c>
      <c r="J1156" s="179" t="s">
        <v>1379</v>
      </c>
      <c r="K1156" s="149"/>
      <c r="L1156" s="90">
        <v>502</v>
      </c>
      <c r="M1156" s="149"/>
      <c r="N1156" s="149"/>
      <c r="O1156" s="108"/>
      <c r="P1156" s="149"/>
      <c r="Q1156" s="149"/>
      <c r="R1156" s="90">
        <v>100</v>
      </c>
      <c r="S1156" s="108"/>
      <c r="T1156" s="108"/>
      <c r="U1156" s="149"/>
      <c r="V1156" s="149"/>
      <c r="W1156" s="149"/>
      <c r="X1156" s="149"/>
      <c r="Y1156" s="149"/>
      <c r="Z1156" s="149"/>
      <c r="AA1156" s="149"/>
      <c r="AB1156" s="149"/>
      <c r="AC1156" s="149"/>
      <c r="AD1156" s="149"/>
      <c r="AE1156" s="149"/>
      <c r="AF1156" s="149"/>
      <c r="AG1156" s="149"/>
      <c r="AH1156" s="149"/>
      <c r="AI1156" s="149"/>
      <c r="AJ1156" s="149"/>
      <c r="AK1156" s="149"/>
      <c r="AL1156" s="149"/>
      <c r="AM1156" s="149"/>
      <c r="AN1156" s="149"/>
      <c r="AO1156" s="149"/>
      <c r="AP1156" s="149"/>
      <c r="AQ1156" s="149"/>
      <c r="AR1156" s="149"/>
      <c r="AS1156" s="149"/>
      <c r="AT1156" s="149"/>
      <c r="AU1156" s="149"/>
      <c r="AV1156" s="149"/>
      <c r="AW1156" s="149"/>
      <c r="AX1156" s="149"/>
      <c r="AY1156" s="149"/>
      <c r="AZ1156" s="149"/>
      <c r="BA1156" s="149"/>
      <c r="BB1156" s="149"/>
      <c r="BC1156" s="149"/>
      <c r="BD1156" s="149"/>
      <c r="BE1156" s="149"/>
      <c r="BF1156" s="149"/>
      <c r="BG1156" s="149"/>
      <c r="BH1156" s="149"/>
      <c r="BI1156" s="149"/>
      <c r="BJ1156" s="149"/>
      <c r="BK1156" s="149"/>
      <c r="BL1156" s="149"/>
      <c r="BM1156" s="149"/>
      <c r="BN1156" s="149"/>
      <c r="BO1156" s="149"/>
      <c r="BP1156" s="149"/>
      <c r="BQ1156" s="149"/>
      <c r="BR1156" s="149"/>
      <c r="BS1156" s="149"/>
      <c r="BT1156" s="149"/>
      <c r="BU1156" s="149"/>
      <c r="BV1156" s="149"/>
      <c r="BW1156" s="149"/>
      <c r="BX1156" s="149"/>
      <c r="BY1156" s="149"/>
      <c r="BZ1156" s="149"/>
      <c r="CA1156" s="149"/>
      <c r="CB1156" s="149"/>
      <c r="CC1156" s="149"/>
      <c r="CD1156" s="149"/>
      <c r="CE1156" s="149"/>
      <c r="CF1156" s="149"/>
      <c r="CG1156" s="149"/>
      <c r="CH1156" s="149"/>
      <c r="CI1156" s="149"/>
      <c r="CJ1156" s="149"/>
    </row>
    <row r="1157" spans="1:88" s="199" customFormat="1" ht="16.5" customHeight="1" x14ac:dyDescent="0.25">
      <c r="A1157" s="349"/>
      <c r="B1157" s="56" t="s">
        <v>58</v>
      </c>
      <c r="C1157" s="2"/>
      <c r="D1157" s="56"/>
      <c r="E1157" s="56"/>
      <c r="F1157" s="56"/>
      <c r="G1157" s="342" t="s">
        <v>865</v>
      </c>
      <c r="H1157" s="342" t="s">
        <v>862</v>
      </c>
      <c r="I1157" s="183" t="s">
        <v>668</v>
      </c>
      <c r="J1157" s="179" t="s">
        <v>1379</v>
      </c>
      <c r="K1157" s="56"/>
      <c r="L1157" s="104">
        <v>500</v>
      </c>
      <c r="M1157" s="56"/>
      <c r="N1157" s="56"/>
      <c r="O1157" s="108"/>
      <c r="P1157" s="56"/>
      <c r="Q1157" s="56"/>
      <c r="R1157" s="90">
        <v>100</v>
      </c>
      <c r="S1157" s="108"/>
      <c r="T1157" s="2"/>
    </row>
    <row r="1158" spans="1:88" s="149" customFormat="1" ht="20.25" customHeight="1" x14ac:dyDescent="0.25">
      <c r="A1158" s="349"/>
      <c r="B1158" s="56"/>
      <c r="C1158" s="2"/>
      <c r="D1158" s="56"/>
      <c r="E1158" s="56"/>
      <c r="F1158" s="56"/>
      <c r="G1158" s="340" t="s">
        <v>348</v>
      </c>
      <c r="H1158" s="342" t="s">
        <v>1647</v>
      </c>
      <c r="I1158" s="183" t="s">
        <v>1648</v>
      </c>
      <c r="J1158" s="340" t="s">
        <v>1377</v>
      </c>
      <c r="K1158" s="56"/>
      <c r="L1158" s="104">
        <v>2000</v>
      </c>
      <c r="M1158" s="56"/>
      <c r="N1158" s="56"/>
      <c r="O1158" s="108"/>
      <c r="P1158" s="56"/>
      <c r="Q1158" s="56"/>
      <c r="R1158" s="90">
        <v>250</v>
      </c>
      <c r="S1158" s="90">
        <f>+L1158-R1158</f>
        <v>1750</v>
      </c>
      <c r="T1158" s="2"/>
    </row>
    <row r="1159" spans="1:88" s="149" customFormat="1" ht="26.25" customHeight="1" x14ac:dyDescent="0.25">
      <c r="A1159" s="188" t="s">
        <v>40</v>
      </c>
      <c r="B1159" s="108" t="s">
        <v>48</v>
      </c>
      <c r="C1159" s="108"/>
      <c r="D1159" s="108"/>
      <c r="E1159" s="108"/>
      <c r="F1159" s="108"/>
      <c r="G1159" s="125" t="s">
        <v>989</v>
      </c>
      <c r="H1159" s="125" t="s">
        <v>581</v>
      </c>
      <c r="I1159" s="191" t="s">
        <v>1300</v>
      </c>
      <c r="J1159" s="179" t="s">
        <v>1379</v>
      </c>
      <c r="L1159" s="108">
        <v>2500</v>
      </c>
      <c r="O1159" s="108">
        <v>2000</v>
      </c>
      <c r="R1159" s="108">
        <v>250</v>
      </c>
      <c r="S1159" s="108">
        <f>L1159-O1159-R1159</f>
        <v>250</v>
      </c>
      <c r="T1159" s="108"/>
    </row>
    <row r="1160" spans="1:88" s="149" customFormat="1" ht="26.25" customHeight="1" x14ac:dyDescent="0.25">
      <c r="A1160" s="188" t="s">
        <v>40</v>
      </c>
      <c r="B1160" s="108" t="s">
        <v>48</v>
      </c>
      <c r="C1160" s="108"/>
      <c r="D1160" s="108"/>
      <c r="E1160" s="108"/>
      <c r="F1160" s="108"/>
      <c r="G1160" s="125" t="s">
        <v>582</v>
      </c>
      <c r="H1160" s="125" t="s">
        <v>148</v>
      </c>
      <c r="I1160" s="191" t="s">
        <v>347</v>
      </c>
      <c r="J1160" s="179" t="s">
        <v>649</v>
      </c>
      <c r="L1160" s="108">
        <v>350</v>
      </c>
      <c r="O1160" s="108">
        <v>300</v>
      </c>
      <c r="R1160" s="108">
        <f>L1160-O1160</f>
        <v>50</v>
      </c>
      <c r="S1160" s="108"/>
      <c r="T1160" s="108"/>
    </row>
    <row r="1161" spans="1:88" s="12" customFormat="1" ht="26.25" customHeight="1" x14ac:dyDescent="0.25">
      <c r="A1161" s="188"/>
      <c r="B1161" s="149" t="s">
        <v>48</v>
      </c>
      <c r="C1161" s="108"/>
      <c r="D1161" s="149"/>
      <c r="E1161" s="149"/>
      <c r="F1161" s="149"/>
      <c r="G1161" s="183" t="s">
        <v>709</v>
      </c>
      <c r="H1161" s="183" t="s">
        <v>492</v>
      </c>
      <c r="I1161" s="183" t="s">
        <v>797</v>
      </c>
      <c r="J1161" s="179" t="s">
        <v>1379</v>
      </c>
      <c r="K1161" s="149"/>
      <c r="L1161" s="90">
        <v>3000</v>
      </c>
      <c r="M1161" s="149"/>
      <c r="N1161" s="149"/>
      <c r="O1161" s="108">
        <v>2000</v>
      </c>
      <c r="P1161" s="149"/>
      <c r="Q1161" s="149"/>
      <c r="R1161" s="108">
        <v>250</v>
      </c>
      <c r="S1161" s="90">
        <f>L1161-O1161-R1161</f>
        <v>750</v>
      </c>
      <c r="T1161" s="108"/>
    </row>
    <row r="1162" spans="1:88" s="149" customFormat="1" ht="26.25" customHeight="1" x14ac:dyDescent="0.25">
      <c r="A1162" s="188"/>
      <c r="B1162" s="149" t="s">
        <v>48</v>
      </c>
      <c r="C1162" s="108"/>
      <c r="G1162" s="183" t="s">
        <v>868</v>
      </c>
      <c r="H1162" s="183" t="s">
        <v>867</v>
      </c>
      <c r="I1162" s="183" t="s">
        <v>1370</v>
      </c>
      <c r="J1162" s="179" t="s">
        <v>1379</v>
      </c>
      <c r="L1162" s="90">
        <v>3000</v>
      </c>
      <c r="O1162" s="108">
        <v>2000</v>
      </c>
      <c r="R1162" s="108">
        <v>250</v>
      </c>
      <c r="S1162" s="90">
        <f>L1162-O1162-R1162</f>
        <v>750</v>
      </c>
      <c r="T1162" s="108"/>
    </row>
    <row r="1163" spans="1:88" s="149" customFormat="1" ht="26.25" customHeight="1" x14ac:dyDescent="0.25">
      <c r="A1163" s="188"/>
      <c r="B1163" s="149" t="s">
        <v>48</v>
      </c>
      <c r="C1163" s="108"/>
      <c r="G1163" s="183" t="s">
        <v>868</v>
      </c>
      <c r="H1163" s="183" t="s">
        <v>329</v>
      </c>
      <c r="I1163" s="183" t="s">
        <v>1371</v>
      </c>
      <c r="J1163" s="179" t="s">
        <v>1379</v>
      </c>
      <c r="L1163" s="90">
        <v>3000</v>
      </c>
      <c r="O1163" s="108">
        <v>2000</v>
      </c>
      <c r="R1163" s="108">
        <v>250</v>
      </c>
      <c r="S1163" s="90">
        <f>L1163-O1163-R1163</f>
        <v>750</v>
      </c>
      <c r="T1163" s="108"/>
    </row>
    <row r="1164" spans="1:88" s="149" customFormat="1" ht="26.25" customHeight="1" x14ac:dyDescent="0.25">
      <c r="A1164" s="188"/>
      <c r="B1164" s="149" t="s">
        <v>48</v>
      </c>
      <c r="C1164" s="108"/>
      <c r="G1164" s="183" t="s">
        <v>869</v>
      </c>
      <c r="H1164" s="183" t="s">
        <v>148</v>
      </c>
      <c r="I1164" s="183" t="s">
        <v>1363</v>
      </c>
      <c r="J1164" s="179" t="s">
        <v>1379</v>
      </c>
      <c r="L1164" s="90">
        <v>2500</v>
      </c>
      <c r="O1164" s="108">
        <v>2000</v>
      </c>
      <c r="R1164" s="108">
        <v>250</v>
      </c>
      <c r="S1164" s="90">
        <f>L1164-O1164-R1164</f>
        <v>250</v>
      </c>
      <c r="T1164" s="108"/>
    </row>
    <row r="1165" spans="1:88" s="149" customFormat="1" ht="26.25" customHeight="1" x14ac:dyDescent="0.25">
      <c r="A1165" s="188"/>
      <c r="B1165" s="149" t="s">
        <v>48</v>
      </c>
      <c r="C1165" s="108"/>
      <c r="G1165" s="183" t="s">
        <v>870</v>
      </c>
      <c r="H1165" s="183" t="s">
        <v>581</v>
      </c>
      <c r="I1165" s="183" t="s">
        <v>1334</v>
      </c>
      <c r="J1165" s="179" t="s">
        <v>1379</v>
      </c>
      <c r="L1165" s="90">
        <v>3500</v>
      </c>
      <c r="O1165" s="108">
        <v>2000</v>
      </c>
      <c r="R1165" s="108">
        <v>250</v>
      </c>
      <c r="S1165" s="90">
        <f>L1165-O1165-R1165</f>
        <v>1250</v>
      </c>
      <c r="T1165" s="108"/>
    </row>
    <row r="1166" spans="1:88" s="149" customFormat="1" ht="26.25" customHeight="1" x14ac:dyDescent="0.25">
      <c r="A1166" s="12"/>
      <c r="B1166" s="12" t="s">
        <v>142</v>
      </c>
      <c r="C1166" s="319"/>
      <c r="D1166" s="12"/>
      <c r="E1166" s="12"/>
      <c r="F1166" s="12"/>
      <c r="G1166" s="12" t="s">
        <v>960</v>
      </c>
      <c r="H1166" s="12" t="s">
        <v>492</v>
      </c>
      <c r="I1166" s="12" t="s">
        <v>1585</v>
      </c>
      <c r="J1166" s="126" t="s">
        <v>1377</v>
      </c>
      <c r="K1166" s="12"/>
      <c r="L1166" s="106">
        <v>415</v>
      </c>
      <c r="M1166" s="12"/>
      <c r="N1166" s="12"/>
      <c r="O1166" s="127"/>
      <c r="P1166" s="12"/>
      <c r="Q1166" s="12"/>
      <c r="R1166" s="127">
        <v>200</v>
      </c>
      <c r="S1166" s="106">
        <f t="shared" ref="S1166:S1170" si="69">+L1166-R1166</f>
        <v>215</v>
      </c>
      <c r="T1166" s="127"/>
    </row>
    <row r="1167" spans="1:88" s="149" customFormat="1" ht="26.25" customHeight="1" x14ac:dyDescent="0.25">
      <c r="A1167" s="12"/>
      <c r="B1167" s="12"/>
      <c r="C1167" s="319"/>
      <c r="D1167" s="12"/>
      <c r="E1167" s="12"/>
      <c r="F1167" s="339" t="s">
        <v>101</v>
      </c>
      <c r="G1167" s="12" t="s">
        <v>960</v>
      </c>
      <c r="H1167" s="12" t="s">
        <v>1011</v>
      </c>
      <c r="I1167" s="12" t="s">
        <v>1585</v>
      </c>
      <c r="J1167" s="126" t="s">
        <v>1377</v>
      </c>
      <c r="K1167" s="12"/>
      <c r="L1167" s="106">
        <v>417</v>
      </c>
      <c r="M1167" s="12"/>
      <c r="N1167" s="12"/>
      <c r="O1167" s="127"/>
      <c r="P1167" s="12"/>
      <c r="Q1167" s="12"/>
      <c r="R1167" s="127">
        <v>200</v>
      </c>
      <c r="S1167" s="106">
        <f t="shared" si="69"/>
        <v>217</v>
      </c>
      <c r="T1167" s="127"/>
    </row>
    <row r="1168" spans="1:88" s="149" customFormat="1" ht="26.25" customHeight="1" x14ac:dyDescent="0.25">
      <c r="A1168" s="12"/>
      <c r="B1168" s="12"/>
      <c r="C1168" s="319"/>
      <c r="D1168" s="12"/>
      <c r="E1168" s="12"/>
      <c r="F1168" s="184" t="s">
        <v>1260</v>
      </c>
      <c r="G1168" s="12" t="s">
        <v>960</v>
      </c>
      <c r="H1168" s="12" t="s">
        <v>1261</v>
      </c>
      <c r="I1168" s="12" t="s">
        <v>1585</v>
      </c>
      <c r="J1168" s="126" t="s">
        <v>1377</v>
      </c>
      <c r="K1168" s="12"/>
      <c r="L1168" s="106">
        <v>417</v>
      </c>
      <c r="M1168" s="12"/>
      <c r="N1168" s="12"/>
      <c r="O1168" s="127"/>
      <c r="P1168" s="12"/>
      <c r="Q1168" s="12"/>
      <c r="R1168" s="127">
        <v>200</v>
      </c>
      <c r="S1168" s="106">
        <f t="shared" si="69"/>
        <v>217</v>
      </c>
      <c r="T1168" s="127"/>
    </row>
    <row r="1169" spans="1:20" s="149" customFormat="1" ht="26.25" customHeight="1" x14ac:dyDescent="0.25">
      <c r="A1169" s="12"/>
      <c r="B1169" s="12"/>
      <c r="C1169" s="319"/>
      <c r="D1169" s="12"/>
      <c r="E1169" s="12"/>
      <c r="F1169" s="184" t="s">
        <v>1262</v>
      </c>
      <c r="G1169" s="12" t="s">
        <v>960</v>
      </c>
      <c r="H1169" s="12" t="s">
        <v>196</v>
      </c>
      <c r="I1169" s="12" t="s">
        <v>1585</v>
      </c>
      <c r="J1169" s="126" t="s">
        <v>1377</v>
      </c>
      <c r="K1169" s="12"/>
      <c r="L1169" s="106">
        <v>417</v>
      </c>
      <c r="M1169" s="12"/>
      <c r="N1169" s="12"/>
      <c r="O1169" s="127"/>
      <c r="P1169" s="12"/>
      <c r="Q1169" s="12"/>
      <c r="R1169" s="127">
        <v>200</v>
      </c>
      <c r="S1169" s="106">
        <f t="shared" si="69"/>
        <v>217</v>
      </c>
      <c r="T1169" s="127"/>
    </row>
    <row r="1170" spans="1:20" s="149" customFormat="1" ht="26.25" customHeight="1" x14ac:dyDescent="0.25">
      <c r="A1170" s="12"/>
      <c r="B1170" s="12"/>
      <c r="C1170" s="319"/>
      <c r="D1170" s="12"/>
      <c r="E1170" s="12"/>
      <c r="F1170" s="184" t="s">
        <v>1263</v>
      </c>
      <c r="G1170" s="12" t="s">
        <v>960</v>
      </c>
      <c r="H1170" s="12" t="s">
        <v>1264</v>
      </c>
      <c r="I1170" s="12" t="s">
        <v>1585</v>
      </c>
      <c r="J1170" s="126" t="s">
        <v>1377</v>
      </c>
      <c r="K1170" s="12"/>
      <c r="L1170" s="106">
        <v>417</v>
      </c>
      <c r="M1170" s="12"/>
      <c r="N1170" s="12"/>
      <c r="O1170" s="127"/>
      <c r="P1170" s="12"/>
      <c r="Q1170" s="12"/>
      <c r="R1170" s="127">
        <v>200</v>
      </c>
      <c r="S1170" s="106">
        <f t="shared" si="69"/>
        <v>217</v>
      </c>
      <c r="T1170" s="127"/>
    </row>
    <row r="1171" spans="1:20" s="12" customFormat="1" ht="26.25" customHeight="1" x14ac:dyDescent="0.25">
      <c r="A1171" s="149" t="s">
        <v>40</v>
      </c>
      <c r="B1171" s="149"/>
      <c r="C1171" s="108"/>
      <c r="D1171" s="149"/>
      <c r="E1171" s="149"/>
      <c r="F1171" s="149"/>
      <c r="G1171" s="125" t="s">
        <v>493</v>
      </c>
      <c r="H1171" s="149" t="s">
        <v>494</v>
      </c>
      <c r="I1171" s="149" t="s">
        <v>347</v>
      </c>
      <c r="J1171" s="179" t="s">
        <v>649</v>
      </c>
      <c r="K1171" s="149"/>
      <c r="L1171" s="108">
        <v>225</v>
      </c>
      <c r="M1171" s="149"/>
      <c r="N1171" s="149"/>
      <c r="O1171" s="108">
        <v>0</v>
      </c>
      <c r="P1171" s="149"/>
      <c r="Q1171" s="149"/>
      <c r="R1171" s="108">
        <f>+L1171</f>
        <v>225</v>
      </c>
      <c r="S1171" s="90"/>
      <c r="T1171" s="90"/>
    </row>
    <row r="1172" spans="1:20" s="12" customFormat="1" ht="26.25" customHeight="1" x14ac:dyDescent="0.25">
      <c r="A1172" s="188" t="s">
        <v>40</v>
      </c>
      <c r="B1172" s="108"/>
      <c r="C1172" s="108"/>
      <c r="D1172" s="108"/>
      <c r="E1172" s="108"/>
      <c r="F1172" s="108"/>
      <c r="G1172" s="125" t="s">
        <v>579</v>
      </c>
      <c r="H1172" s="125" t="s">
        <v>580</v>
      </c>
      <c r="I1172" s="191" t="s">
        <v>398</v>
      </c>
      <c r="J1172" s="179" t="s">
        <v>1379</v>
      </c>
      <c r="K1172" s="149"/>
      <c r="L1172" s="108">
        <v>500</v>
      </c>
      <c r="M1172" s="149"/>
      <c r="N1172" s="149"/>
      <c r="O1172" s="108"/>
      <c r="P1172" s="149"/>
      <c r="Q1172" s="149"/>
      <c r="R1172" s="108">
        <v>250</v>
      </c>
      <c r="S1172" s="108"/>
      <c r="T1172" s="108"/>
    </row>
    <row r="1173" spans="1:20" s="12" customFormat="1" ht="26.25" customHeight="1" x14ac:dyDescent="0.25">
      <c r="A1173" s="188"/>
      <c r="B1173" s="149"/>
      <c r="C1173" s="108"/>
      <c r="D1173" s="149"/>
      <c r="E1173" s="149"/>
      <c r="F1173" s="149"/>
      <c r="G1173" s="183" t="s">
        <v>1383</v>
      </c>
      <c r="H1173" s="183" t="s">
        <v>196</v>
      </c>
      <c r="I1173" s="183" t="s">
        <v>1384</v>
      </c>
      <c r="J1173" s="179" t="s">
        <v>1379</v>
      </c>
      <c r="K1173" s="149"/>
      <c r="L1173" s="90">
        <v>2500</v>
      </c>
      <c r="M1173" s="149"/>
      <c r="N1173" s="149"/>
      <c r="O1173" s="108"/>
      <c r="P1173" s="149"/>
      <c r="Q1173" s="149"/>
      <c r="R1173" s="108">
        <v>250</v>
      </c>
      <c r="S1173" s="90">
        <f>+L1173-R1173</f>
        <v>2250</v>
      </c>
      <c r="T1173" s="108"/>
    </row>
    <row r="1174" spans="1:20" s="12" customFormat="1" ht="26.25" customHeight="1" x14ac:dyDescent="0.25">
      <c r="B1174" s="12" t="s">
        <v>142</v>
      </c>
      <c r="C1174" s="319"/>
      <c r="F1174" s="184" t="s">
        <v>101</v>
      </c>
      <c r="G1174" s="12" t="s">
        <v>960</v>
      </c>
      <c r="H1174" s="12" t="s">
        <v>1267</v>
      </c>
      <c r="I1174" s="12" t="s">
        <v>1585</v>
      </c>
      <c r="J1174" s="126" t="s">
        <v>1377</v>
      </c>
      <c r="L1174" s="106">
        <v>417</v>
      </c>
      <c r="O1174" s="127">
        <v>100</v>
      </c>
      <c r="R1174" s="127">
        <v>100</v>
      </c>
      <c r="S1174" s="106">
        <f t="shared" ref="S1174:S1175" si="70">+L1174-O1174-R1174</f>
        <v>217</v>
      </c>
      <c r="T1174" s="127"/>
    </row>
    <row r="1175" spans="1:20" s="12" customFormat="1" ht="26.25" customHeight="1" x14ac:dyDescent="0.25">
      <c r="B1175" s="12" t="s">
        <v>142</v>
      </c>
      <c r="C1175" s="319"/>
      <c r="F1175" s="184" t="s">
        <v>1525</v>
      </c>
      <c r="G1175" s="12" t="s">
        <v>960</v>
      </c>
      <c r="H1175" s="12" t="s">
        <v>495</v>
      </c>
      <c r="I1175" s="12" t="s">
        <v>1585</v>
      </c>
      <c r="J1175" s="126" t="s">
        <v>1377</v>
      </c>
      <c r="L1175" s="106">
        <v>417</v>
      </c>
      <c r="O1175" s="127">
        <v>100</v>
      </c>
      <c r="R1175" s="127">
        <v>100</v>
      </c>
      <c r="S1175" s="106">
        <f t="shared" si="70"/>
        <v>217</v>
      </c>
      <c r="T1175" s="127"/>
    </row>
    <row r="1176" spans="1:20" s="12" customFormat="1" ht="26.25" customHeight="1" x14ac:dyDescent="0.25">
      <c r="A1176" s="188" t="s">
        <v>40</v>
      </c>
      <c r="B1176" s="108"/>
      <c r="C1176" s="108"/>
      <c r="D1176" s="108"/>
      <c r="E1176" s="108"/>
      <c r="F1176" s="108"/>
      <c r="G1176" s="125" t="s">
        <v>1408</v>
      </c>
      <c r="H1176" s="125" t="s">
        <v>495</v>
      </c>
      <c r="I1176" s="125" t="s">
        <v>1408</v>
      </c>
      <c r="J1176" s="179" t="s">
        <v>1379</v>
      </c>
      <c r="K1176" s="149"/>
      <c r="L1176" s="108">
        <v>3800</v>
      </c>
      <c r="M1176" s="149"/>
      <c r="N1176" s="149"/>
      <c r="O1176" s="108"/>
      <c r="P1176" s="149"/>
      <c r="Q1176" s="149"/>
      <c r="R1176" s="108">
        <v>200</v>
      </c>
      <c r="S1176" s="90">
        <f>L1176-R1176</f>
        <v>3600</v>
      </c>
      <c r="T1176" s="108"/>
    </row>
    <row r="1177" spans="1:20" s="12" customFormat="1" ht="26.25" customHeight="1" x14ac:dyDescent="0.25">
      <c r="A1177" s="188"/>
      <c r="B1177" s="149" t="s">
        <v>142</v>
      </c>
      <c r="C1177" s="108"/>
      <c r="D1177" s="149"/>
      <c r="E1177" s="149"/>
      <c r="F1177" s="149"/>
      <c r="G1177" s="183" t="s">
        <v>1089</v>
      </c>
      <c r="H1177" s="183" t="s">
        <v>149</v>
      </c>
      <c r="I1177" s="183" t="s">
        <v>1337</v>
      </c>
      <c r="J1177" s="179" t="s">
        <v>649</v>
      </c>
      <c r="K1177" s="149"/>
      <c r="L1177" s="90">
        <v>1953</v>
      </c>
      <c r="M1177" s="149"/>
      <c r="N1177" s="149"/>
      <c r="O1177" s="108">
        <v>1951</v>
      </c>
      <c r="P1177" s="149"/>
      <c r="Q1177" s="149"/>
      <c r="R1177" s="90">
        <f>L1177-O1177</f>
        <v>2</v>
      </c>
      <c r="S1177" s="90"/>
      <c r="T1177" s="108"/>
    </row>
    <row r="1178" spans="1:20" s="12" customFormat="1" ht="26.25" customHeight="1" x14ac:dyDescent="0.25">
      <c r="A1178" s="188"/>
      <c r="B1178" s="149" t="s">
        <v>142</v>
      </c>
      <c r="C1178" s="108"/>
      <c r="D1178" s="149"/>
      <c r="E1178" s="149"/>
      <c r="F1178" s="149"/>
      <c r="G1178" s="183" t="s">
        <v>964</v>
      </c>
      <c r="H1178" s="183" t="s">
        <v>872</v>
      </c>
      <c r="I1178" s="183" t="s">
        <v>1327</v>
      </c>
      <c r="J1178" s="179" t="s">
        <v>1379</v>
      </c>
      <c r="K1178" s="149"/>
      <c r="L1178" s="90">
        <v>2360</v>
      </c>
      <c r="M1178" s="149"/>
      <c r="N1178" s="149"/>
      <c r="O1178" s="108">
        <v>2000</v>
      </c>
      <c r="P1178" s="149"/>
      <c r="Q1178" s="149"/>
      <c r="R1178" s="108">
        <v>358</v>
      </c>
      <c r="S1178" s="90">
        <f>L1178-O1178-R1178</f>
        <v>2</v>
      </c>
      <c r="T1178" s="108"/>
    </row>
    <row r="1179" spans="1:20" s="12" customFormat="1" ht="26.25" customHeight="1" x14ac:dyDescent="0.25">
      <c r="B1179" s="12" t="s">
        <v>142</v>
      </c>
      <c r="C1179" s="319"/>
      <c r="G1179" s="12" t="s">
        <v>960</v>
      </c>
      <c r="H1179" s="12" t="s">
        <v>497</v>
      </c>
      <c r="I1179" s="12" t="s">
        <v>1585</v>
      </c>
      <c r="J1179" s="126" t="s">
        <v>1377</v>
      </c>
      <c r="L1179" s="106">
        <v>417</v>
      </c>
      <c r="O1179" s="127"/>
      <c r="R1179" s="127">
        <v>200</v>
      </c>
      <c r="S1179" s="106">
        <f>+L1179-R1179</f>
        <v>217</v>
      </c>
      <c r="T1179" s="127"/>
    </row>
    <row r="1180" spans="1:20" s="12" customFormat="1" ht="26.25" customHeight="1" x14ac:dyDescent="0.25">
      <c r="B1180" s="12" t="s">
        <v>142</v>
      </c>
      <c r="C1180" s="319"/>
      <c r="F1180" s="127" t="s">
        <v>1265</v>
      </c>
      <c r="G1180" s="12" t="s">
        <v>960</v>
      </c>
      <c r="H1180" s="12" t="s">
        <v>1266</v>
      </c>
      <c r="I1180" s="12" t="s">
        <v>1585</v>
      </c>
      <c r="J1180" s="126" t="s">
        <v>1377</v>
      </c>
      <c r="L1180" s="106">
        <v>417</v>
      </c>
      <c r="O1180" s="127"/>
      <c r="R1180" s="127">
        <v>200</v>
      </c>
      <c r="S1180" s="106">
        <f>+L1180-R1180</f>
        <v>217</v>
      </c>
      <c r="T1180" s="127"/>
    </row>
    <row r="1181" spans="1:20" s="12" customFormat="1" ht="26.25" customHeight="1" x14ac:dyDescent="0.25">
      <c r="A1181" s="188" t="s">
        <v>40</v>
      </c>
      <c r="B1181" s="149" t="s">
        <v>142</v>
      </c>
      <c r="C1181" s="108"/>
      <c r="D1181" s="149"/>
      <c r="E1181" s="149"/>
      <c r="F1181" s="149"/>
      <c r="G1181" s="179" t="s">
        <v>496</v>
      </c>
      <c r="H1181" s="125" t="s">
        <v>497</v>
      </c>
      <c r="I1181" s="191" t="s">
        <v>654</v>
      </c>
      <c r="J1181" s="179" t="s">
        <v>1379</v>
      </c>
      <c r="K1181" s="149"/>
      <c r="L1181" s="90">
        <v>11705</v>
      </c>
      <c r="M1181" s="149"/>
      <c r="N1181" s="149"/>
      <c r="O1181" s="108">
        <v>2770</v>
      </c>
      <c r="P1181" s="149"/>
      <c r="Q1181" s="149"/>
      <c r="R1181" s="108">
        <v>1500</v>
      </c>
      <c r="S1181" s="90">
        <f>L1181-O1181-R1181</f>
        <v>7435</v>
      </c>
      <c r="T1181" s="108"/>
    </row>
    <row r="1182" spans="1:20" s="12" customFormat="1" ht="26.25" customHeight="1" x14ac:dyDescent="0.25">
      <c r="A1182" s="188"/>
      <c r="B1182" s="149" t="s">
        <v>142</v>
      </c>
      <c r="C1182" s="108"/>
      <c r="D1182" s="149"/>
      <c r="E1182" s="149"/>
      <c r="F1182" s="149"/>
      <c r="G1182" s="183" t="s">
        <v>1813</v>
      </c>
      <c r="H1182" s="183" t="s">
        <v>871</v>
      </c>
      <c r="I1182" s="183" t="s">
        <v>667</v>
      </c>
      <c r="J1182" s="179" t="s">
        <v>1379</v>
      </c>
      <c r="K1182" s="149"/>
      <c r="L1182" s="90">
        <v>1500</v>
      </c>
      <c r="M1182" s="149"/>
      <c r="N1182" s="149"/>
      <c r="O1182" s="108"/>
      <c r="P1182" s="149"/>
      <c r="Q1182" s="149"/>
      <c r="R1182" s="108">
        <v>250</v>
      </c>
      <c r="S1182" s="90">
        <f>+L1182-R1182</f>
        <v>1250</v>
      </c>
      <c r="T1182" s="108"/>
    </row>
    <row r="1183" spans="1:20" x14ac:dyDescent="0.25">
      <c r="A1183" s="365"/>
      <c r="B1183" s="365"/>
      <c r="C1183" s="365"/>
      <c r="D1183" s="365"/>
      <c r="E1183" s="365"/>
      <c r="F1183" s="365"/>
      <c r="G1183" s="366" t="s">
        <v>1890</v>
      </c>
      <c r="H1183" s="366" t="s">
        <v>497</v>
      </c>
      <c r="I1183" s="366" t="s">
        <v>1691</v>
      </c>
      <c r="J1183" s="367" t="s">
        <v>2022</v>
      </c>
      <c r="K1183" s="368"/>
      <c r="L1183" s="369">
        <v>1250</v>
      </c>
      <c r="M1183" s="368"/>
      <c r="N1183" s="368"/>
      <c r="O1183" s="368"/>
      <c r="P1183" s="365"/>
      <c r="Q1183" s="365"/>
      <c r="R1183" s="370">
        <v>2</v>
      </c>
      <c r="S1183" s="370">
        <f>+L1183-R1183</f>
        <v>1248</v>
      </c>
      <c r="T1183" s="371"/>
    </row>
    <row r="1184" spans="1:20" x14ac:dyDescent="0.25">
      <c r="A1184" s="365"/>
      <c r="B1184" s="365"/>
      <c r="C1184" s="365"/>
      <c r="D1184" s="365"/>
      <c r="E1184" s="365"/>
      <c r="F1184" s="365"/>
      <c r="G1184" s="366" t="s">
        <v>2996</v>
      </c>
      <c r="H1184" s="366" t="s">
        <v>497</v>
      </c>
      <c r="I1184" s="367" t="s">
        <v>1769</v>
      </c>
      <c r="J1184" s="367" t="s">
        <v>2022</v>
      </c>
      <c r="K1184" s="368"/>
      <c r="L1184" s="369">
        <v>500</v>
      </c>
      <c r="M1184" s="368"/>
      <c r="N1184" s="368"/>
      <c r="O1184" s="368"/>
      <c r="P1184" s="365"/>
      <c r="Q1184" s="365"/>
      <c r="R1184" s="370">
        <v>2</v>
      </c>
      <c r="S1184" s="370">
        <f>+L1184-R1184</f>
        <v>498</v>
      </c>
      <c r="T1184" s="371"/>
    </row>
    <row r="1185" spans="1:20" x14ac:dyDescent="0.25">
      <c r="A1185" s="365"/>
      <c r="B1185" s="365"/>
      <c r="C1185" s="365"/>
      <c r="D1185" s="365"/>
      <c r="E1185" s="365"/>
      <c r="F1185" s="365"/>
      <c r="G1185" s="366" t="s">
        <v>2997</v>
      </c>
      <c r="H1185" s="366" t="s">
        <v>497</v>
      </c>
      <c r="I1185" s="366" t="s">
        <v>1691</v>
      </c>
      <c r="J1185" s="367" t="s">
        <v>2022</v>
      </c>
      <c r="K1185" s="368"/>
      <c r="L1185" s="369">
        <v>1250</v>
      </c>
      <c r="M1185" s="368"/>
      <c r="N1185" s="368"/>
      <c r="O1185" s="368"/>
      <c r="P1185" s="365"/>
      <c r="Q1185" s="365"/>
      <c r="R1185" s="370">
        <v>2</v>
      </c>
      <c r="S1185" s="370">
        <f t="shared" ref="S1185:S1186" si="71">+L1185-R1185</f>
        <v>1248</v>
      </c>
      <c r="T1185" s="371"/>
    </row>
    <row r="1186" spans="1:20" x14ac:dyDescent="0.25">
      <c r="A1186" s="365"/>
      <c r="B1186" s="365"/>
      <c r="C1186" s="365"/>
      <c r="D1186" s="365"/>
      <c r="E1186" s="365"/>
      <c r="F1186" s="365"/>
      <c r="G1186" s="366" t="s">
        <v>2998</v>
      </c>
      <c r="H1186" s="366" t="s">
        <v>497</v>
      </c>
      <c r="I1186" s="367" t="s">
        <v>1548</v>
      </c>
      <c r="J1186" s="367" t="s">
        <v>2022</v>
      </c>
      <c r="K1186" s="368"/>
      <c r="L1186" s="369">
        <v>1250</v>
      </c>
      <c r="M1186" s="368"/>
      <c r="N1186" s="368"/>
      <c r="O1186" s="368"/>
      <c r="P1186" s="365"/>
      <c r="Q1186" s="365"/>
      <c r="R1186" s="370">
        <v>2</v>
      </c>
      <c r="S1186" s="370">
        <f t="shared" si="71"/>
        <v>1248</v>
      </c>
      <c r="T1186" s="371"/>
    </row>
    <row r="1187" spans="1:20" s="12" customFormat="1" ht="26.25" customHeight="1" x14ac:dyDescent="0.25">
      <c r="A1187" s="149" t="s">
        <v>40</v>
      </c>
      <c r="B1187" s="149" t="s">
        <v>62</v>
      </c>
      <c r="C1187" s="108"/>
      <c r="D1187" s="149"/>
      <c r="E1187" s="149"/>
      <c r="F1187" s="149"/>
      <c r="G1187" s="125" t="s">
        <v>498</v>
      </c>
      <c r="H1187" s="149" t="s">
        <v>87</v>
      </c>
      <c r="I1187" s="149" t="s">
        <v>398</v>
      </c>
      <c r="J1187" s="179" t="s">
        <v>1379</v>
      </c>
      <c r="K1187" s="149"/>
      <c r="L1187" s="108">
        <v>750</v>
      </c>
      <c r="M1187" s="149"/>
      <c r="N1187" s="149"/>
      <c r="O1187" s="108"/>
      <c r="P1187" s="149"/>
      <c r="Q1187" s="149"/>
      <c r="R1187" s="127">
        <v>500</v>
      </c>
      <c r="S1187" s="90">
        <f>L1187-R1187</f>
        <v>250</v>
      </c>
      <c r="T1187" s="90"/>
    </row>
    <row r="1188" spans="1:20" s="12" customFormat="1" ht="26.25" customHeight="1" x14ac:dyDescent="0.25">
      <c r="A1188" s="188" t="s">
        <v>40</v>
      </c>
      <c r="B1188" s="149" t="s">
        <v>62</v>
      </c>
      <c r="C1188" s="108"/>
      <c r="D1188" s="149"/>
      <c r="E1188" s="149"/>
      <c r="F1188" s="149"/>
      <c r="G1188" s="179" t="s">
        <v>964</v>
      </c>
      <c r="H1188" s="125" t="s">
        <v>500</v>
      </c>
      <c r="I1188" s="191" t="s">
        <v>980</v>
      </c>
      <c r="J1188" s="179" t="s">
        <v>1379</v>
      </c>
      <c r="K1188" s="149"/>
      <c r="L1188" s="108">
        <v>2500</v>
      </c>
      <c r="M1188" s="149"/>
      <c r="N1188" s="149"/>
      <c r="O1188" s="108"/>
      <c r="P1188" s="149"/>
      <c r="Q1188" s="149"/>
      <c r="R1188" s="108">
        <v>750</v>
      </c>
      <c r="S1188" s="108">
        <f t="shared" ref="S1188:S1193" si="72">+L1188-R1188</f>
        <v>1750</v>
      </c>
      <c r="T1188" s="108"/>
    </row>
    <row r="1189" spans="1:20" s="12" customFormat="1" ht="26.25" customHeight="1" x14ac:dyDescent="0.25">
      <c r="A1189" s="188" t="s">
        <v>40</v>
      </c>
      <c r="B1189" s="149" t="s">
        <v>62</v>
      </c>
      <c r="C1189" s="108"/>
      <c r="D1189" s="149"/>
      <c r="E1189" s="149"/>
      <c r="F1189" s="149"/>
      <c r="G1189" s="179" t="s">
        <v>360</v>
      </c>
      <c r="H1189" s="125" t="s">
        <v>501</v>
      </c>
      <c r="I1189" s="179" t="s">
        <v>1409</v>
      </c>
      <c r="J1189" s="179" t="s">
        <v>1379</v>
      </c>
      <c r="K1189" s="149"/>
      <c r="L1189" s="108">
        <v>650</v>
      </c>
      <c r="M1189" s="149"/>
      <c r="N1189" s="149"/>
      <c r="O1189" s="108"/>
      <c r="P1189" s="149"/>
      <c r="Q1189" s="149"/>
      <c r="R1189" s="108">
        <v>250</v>
      </c>
      <c r="S1189" s="108">
        <f t="shared" si="72"/>
        <v>400</v>
      </c>
      <c r="T1189" s="108"/>
    </row>
    <row r="1190" spans="1:20" s="12" customFormat="1" ht="26.25" customHeight="1" x14ac:dyDescent="0.25">
      <c r="A1190" s="188"/>
      <c r="B1190" s="149" t="s">
        <v>62</v>
      </c>
      <c r="C1190" s="108"/>
      <c r="D1190" s="149"/>
      <c r="E1190" s="149"/>
      <c r="F1190" s="149"/>
      <c r="G1190" s="183" t="s">
        <v>876</v>
      </c>
      <c r="H1190" s="183" t="s">
        <v>150</v>
      </c>
      <c r="I1190" s="183" t="s">
        <v>603</v>
      </c>
      <c r="J1190" s="179" t="s">
        <v>1379</v>
      </c>
      <c r="K1190" s="149"/>
      <c r="L1190" s="90">
        <v>2500</v>
      </c>
      <c r="M1190" s="149"/>
      <c r="N1190" s="149"/>
      <c r="O1190" s="108"/>
      <c r="P1190" s="149"/>
      <c r="Q1190" s="149"/>
      <c r="R1190" s="108">
        <v>750</v>
      </c>
      <c r="S1190" s="108">
        <f t="shared" si="72"/>
        <v>1750</v>
      </c>
      <c r="T1190" s="108"/>
    </row>
    <row r="1191" spans="1:20" s="149" customFormat="1" ht="26.25" customHeight="1" x14ac:dyDescent="0.25">
      <c r="A1191" s="188"/>
      <c r="B1191" s="149" t="s">
        <v>62</v>
      </c>
      <c r="C1191" s="108"/>
      <c r="G1191" s="183" t="s">
        <v>877</v>
      </c>
      <c r="H1191" s="183" t="s">
        <v>875</v>
      </c>
      <c r="I1191" s="183" t="s">
        <v>700</v>
      </c>
      <c r="J1191" s="179" t="s">
        <v>1379</v>
      </c>
      <c r="L1191" s="90">
        <v>2000</v>
      </c>
      <c r="O1191" s="108"/>
      <c r="R1191" s="108">
        <v>1500</v>
      </c>
      <c r="S1191" s="90">
        <f>L1191-R1191</f>
        <v>500</v>
      </c>
      <c r="T1191" s="108"/>
    </row>
    <row r="1192" spans="1:20" s="149" customFormat="1" ht="26.25" customHeight="1" x14ac:dyDescent="0.25">
      <c r="A1192" s="188"/>
      <c r="B1192" s="149" t="s">
        <v>62</v>
      </c>
      <c r="C1192" s="108"/>
      <c r="G1192" s="183" t="s">
        <v>360</v>
      </c>
      <c r="H1192" s="183" t="s">
        <v>501</v>
      </c>
      <c r="I1192" s="183" t="s">
        <v>1114</v>
      </c>
      <c r="J1192" s="179" t="s">
        <v>1379</v>
      </c>
      <c r="L1192" s="90">
        <v>2500</v>
      </c>
      <c r="O1192" s="108"/>
      <c r="R1192" s="108">
        <v>750</v>
      </c>
      <c r="S1192" s="108">
        <f t="shared" si="72"/>
        <v>1750</v>
      </c>
      <c r="T1192" s="108"/>
    </row>
    <row r="1193" spans="1:20" s="149" customFormat="1" ht="26.25" customHeight="1" x14ac:dyDescent="0.25">
      <c r="A1193" s="188"/>
      <c r="B1193" s="149" t="s">
        <v>62</v>
      </c>
      <c r="C1193" s="108"/>
      <c r="G1193" s="183" t="s">
        <v>1665</v>
      </c>
      <c r="H1193" s="183" t="s">
        <v>1664</v>
      </c>
      <c r="I1193" s="183" t="s">
        <v>726</v>
      </c>
      <c r="J1193" s="179" t="s">
        <v>1379</v>
      </c>
      <c r="L1193" s="90">
        <v>1850</v>
      </c>
      <c r="O1193" s="108"/>
      <c r="R1193" s="108">
        <v>750</v>
      </c>
      <c r="S1193" s="108">
        <f t="shared" si="72"/>
        <v>1100</v>
      </c>
      <c r="T1193" s="108"/>
    </row>
    <row r="1194" spans="1:20" s="149" customFormat="1" ht="26.25" customHeight="1" x14ac:dyDescent="0.25">
      <c r="A1194" s="12"/>
      <c r="B1194" s="12"/>
      <c r="C1194" s="319"/>
      <c r="D1194" s="12"/>
      <c r="E1194" s="12"/>
      <c r="F1194" s="184" t="s">
        <v>1268</v>
      </c>
      <c r="G1194" s="12" t="s">
        <v>960</v>
      </c>
      <c r="H1194" s="12" t="s">
        <v>504</v>
      </c>
      <c r="I1194" s="12" t="s">
        <v>1585</v>
      </c>
      <c r="J1194" s="126" t="s">
        <v>1377</v>
      </c>
      <c r="K1194" s="12"/>
      <c r="L1194" s="106">
        <v>417</v>
      </c>
      <c r="M1194" s="12"/>
      <c r="N1194" s="12"/>
      <c r="O1194" s="127">
        <v>100</v>
      </c>
      <c r="P1194" s="12"/>
      <c r="Q1194" s="12"/>
      <c r="R1194" s="127">
        <v>150</v>
      </c>
      <c r="S1194" s="106">
        <f t="shared" ref="S1194:S1201" si="73">+L1194-O1194-R1194</f>
        <v>167</v>
      </c>
      <c r="T1194" s="127"/>
    </row>
    <row r="1195" spans="1:20" s="149" customFormat="1" ht="26.25" customHeight="1" x14ac:dyDescent="0.25">
      <c r="A1195" s="12"/>
      <c r="B1195" s="12"/>
      <c r="C1195" s="319"/>
      <c r="D1195" s="12"/>
      <c r="E1195" s="12"/>
      <c r="F1195" s="184"/>
      <c r="G1195" s="12" t="s">
        <v>1760</v>
      </c>
      <c r="H1195" s="12" t="s">
        <v>504</v>
      </c>
      <c r="I1195" s="12" t="s">
        <v>1761</v>
      </c>
      <c r="J1195" s="126" t="s">
        <v>1377</v>
      </c>
      <c r="K1195" s="12"/>
      <c r="L1195" s="106">
        <v>1000</v>
      </c>
      <c r="M1195" s="12"/>
      <c r="N1195" s="12"/>
      <c r="O1195" s="127">
        <v>100</v>
      </c>
      <c r="P1195" s="12"/>
      <c r="Q1195" s="12"/>
      <c r="R1195" s="127">
        <v>150</v>
      </c>
      <c r="S1195" s="106">
        <f t="shared" si="73"/>
        <v>750</v>
      </c>
      <c r="T1195" s="127"/>
    </row>
    <row r="1196" spans="1:20" s="149" customFormat="1" ht="26.25" customHeight="1" x14ac:dyDescent="0.25">
      <c r="A1196" s="12"/>
      <c r="B1196" s="12"/>
      <c r="C1196" s="319"/>
      <c r="D1196" s="12"/>
      <c r="E1196" s="12"/>
      <c r="F1196" s="184"/>
      <c r="G1196" s="12" t="s">
        <v>2045</v>
      </c>
      <c r="H1196" s="12" t="s">
        <v>1269</v>
      </c>
      <c r="I1196" s="12" t="s">
        <v>1762</v>
      </c>
      <c r="J1196" s="126" t="s">
        <v>1377</v>
      </c>
      <c r="K1196" s="12"/>
      <c r="L1196" s="106">
        <v>1000</v>
      </c>
      <c r="M1196" s="12"/>
      <c r="N1196" s="12"/>
      <c r="O1196" s="127">
        <v>100</v>
      </c>
      <c r="P1196" s="12"/>
      <c r="Q1196" s="12"/>
      <c r="R1196" s="127">
        <v>150</v>
      </c>
      <c r="S1196" s="106">
        <f t="shared" si="73"/>
        <v>750</v>
      </c>
      <c r="T1196" s="127"/>
    </row>
    <row r="1197" spans="1:20" s="149" customFormat="1" ht="26.25" customHeight="1" x14ac:dyDescent="0.25">
      <c r="A1197" s="12"/>
      <c r="B1197" s="12"/>
      <c r="C1197" s="319"/>
      <c r="D1197" s="12"/>
      <c r="E1197" s="12"/>
      <c r="F1197" s="184" t="s">
        <v>1270</v>
      </c>
      <c r="G1197" s="12" t="s">
        <v>960</v>
      </c>
      <c r="H1197" s="12" t="s">
        <v>1271</v>
      </c>
      <c r="I1197" s="12" t="s">
        <v>1585</v>
      </c>
      <c r="J1197" s="126" t="s">
        <v>1377</v>
      </c>
      <c r="K1197" s="12"/>
      <c r="L1197" s="106">
        <v>417</v>
      </c>
      <c r="M1197" s="12"/>
      <c r="N1197" s="12"/>
      <c r="O1197" s="127">
        <v>100</v>
      </c>
      <c r="P1197" s="12"/>
      <c r="Q1197" s="12"/>
      <c r="R1197" s="127">
        <v>150</v>
      </c>
      <c r="S1197" s="106">
        <f t="shared" si="73"/>
        <v>167</v>
      </c>
      <c r="T1197" s="127"/>
    </row>
    <row r="1198" spans="1:20" s="12" customFormat="1" ht="26.25" customHeight="1" x14ac:dyDescent="0.25">
      <c r="C1198" s="319"/>
      <c r="F1198" s="184" t="s">
        <v>1146</v>
      </c>
      <c r="G1198" s="12" t="s">
        <v>960</v>
      </c>
      <c r="H1198" s="12" t="s">
        <v>503</v>
      </c>
      <c r="I1198" s="12" t="s">
        <v>1585</v>
      </c>
      <c r="J1198" s="126" t="s">
        <v>1377</v>
      </c>
      <c r="L1198" s="106">
        <v>417</v>
      </c>
      <c r="O1198" s="127">
        <v>50</v>
      </c>
      <c r="R1198" s="127">
        <v>150</v>
      </c>
      <c r="S1198" s="106">
        <f t="shared" si="73"/>
        <v>217</v>
      </c>
      <c r="T1198" s="127"/>
    </row>
    <row r="1199" spans="1:20" s="12" customFormat="1" ht="26.25" customHeight="1" x14ac:dyDescent="0.25">
      <c r="C1199" s="319"/>
      <c r="F1199" s="184" t="s">
        <v>1272</v>
      </c>
      <c r="G1199" s="12" t="s">
        <v>960</v>
      </c>
      <c r="H1199" s="12" t="s">
        <v>503</v>
      </c>
      <c r="I1199" s="12" t="s">
        <v>1585</v>
      </c>
      <c r="J1199" s="126" t="s">
        <v>1377</v>
      </c>
      <c r="L1199" s="106">
        <v>417</v>
      </c>
      <c r="O1199" s="127">
        <v>50</v>
      </c>
      <c r="R1199" s="127">
        <v>150</v>
      </c>
      <c r="S1199" s="106">
        <f t="shared" si="73"/>
        <v>217</v>
      </c>
      <c r="T1199" s="127"/>
    </row>
    <row r="1200" spans="1:20" s="149" customFormat="1" ht="26.25" customHeight="1" x14ac:dyDescent="0.25">
      <c r="A1200" s="188" t="s">
        <v>40</v>
      </c>
      <c r="C1200" s="108"/>
      <c r="G1200" s="179" t="s">
        <v>1405</v>
      </c>
      <c r="H1200" s="125" t="s">
        <v>503</v>
      </c>
      <c r="I1200" s="192" t="s">
        <v>1814</v>
      </c>
      <c r="J1200" s="179" t="s">
        <v>1379</v>
      </c>
      <c r="L1200" s="108">
        <v>3500</v>
      </c>
      <c r="O1200" s="108">
        <v>500</v>
      </c>
      <c r="R1200" s="108">
        <v>1250</v>
      </c>
      <c r="S1200" s="108">
        <f t="shared" si="73"/>
        <v>1750</v>
      </c>
      <c r="T1200" s="108"/>
    </row>
    <row r="1201" spans="1:20" s="149" customFormat="1" ht="26.25" customHeight="1" x14ac:dyDescent="0.25">
      <c r="A1201" s="188" t="s">
        <v>40</v>
      </c>
      <c r="B1201" s="409"/>
      <c r="C1201" s="409"/>
      <c r="D1201" s="409"/>
      <c r="E1201" s="409"/>
      <c r="F1201" s="409"/>
      <c r="G1201" s="125" t="s">
        <v>2494</v>
      </c>
      <c r="H1201" s="125" t="s">
        <v>504</v>
      </c>
      <c r="I1201" s="191" t="s">
        <v>2495</v>
      </c>
      <c r="J1201" s="179" t="s">
        <v>1379</v>
      </c>
      <c r="L1201" s="108">
        <v>8500</v>
      </c>
      <c r="O1201" s="108">
        <v>500</v>
      </c>
      <c r="R1201" s="108">
        <v>500</v>
      </c>
      <c r="S1201" s="108">
        <f t="shared" si="73"/>
        <v>7500</v>
      </c>
      <c r="T1201" s="108"/>
    </row>
    <row r="1202" spans="1:20" s="149" customFormat="1" ht="26.25" customHeight="1" x14ac:dyDescent="0.25">
      <c r="A1202" s="188"/>
      <c r="C1202" s="108"/>
      <c r="G1202" s="183" t="s">
        <v>878</v>
      </c>
      <c r="H1202" s="183" t="s">
        <v>505</v>
      </c>
      <c r="I1202" s="183" t="s">
        <v>748</v>
      </c>
      <c r="J1202" s="179" t="s">
        <v>649</v>
      </c>
      <c r="L1202" s="90">
        <v>350</v>
      </c>
      <c r="O1202" s="108">
        <v>300</v>
      </c>
      <c r="R1202" s="90">
        <f>+L1202-O1202</f>
        <v>50</v>
      </c>
      <c r="S1202" s="108"/>
      <c r="T1202" s="108"/>
    </row>
    <row r="1203" spans="1:20" s="12" customFormat="1" ht="26.25" customHeight="1" x14ac:dyDescent="0.25">
      <c r="A1203" s="188"/>
      <c r="B1203" s="149"/>
      <c r="C1203" s="108"/>
      <c r="D1203" s="149"/>
      <c r="E1203" s="149"/>
      <c r="F1203" s="149"/>
      <c r="G1203" s="183" t="s">
        <v>879</v>
      </c>
      <c r="H1203" s="183" t="s">
        <v>502</v>
      </c>
      <c r="I1203" s="183" t="s">
        <v>748</v>
      </c>
      <c r="J1203" s="179" t="s">
        <v>649</v>
      </c>
      <c r="K1203" s="149"/>
      <c r="L1203" s="90">
        <v>230</v>
      </c>
      <c r="M1203" s="149"/>
      <c r="N1203" s="149"/>
      <c r="O1203" s="108"/>
      <c r="P1203" s="149"/>
      <c r="Q1203" s="149"/>
      <c r="R1203" s="90">
        <f>+L1203</f>
        <v>230</v>
      </c>
      <c r="S1203" s="108"/>
      <c r="T1203" s="108"/>
    </row>
    <row r="1204" spans="1:20" s="12" customFormat="1" ht="26.25" customHeight="1" x14ac:dyDescent="0.25">
      <c r="A1204" s="188"/>
      <c r="B1204" s="149"/>
      <c r="C1204" s="108"/>
      <c r="D1204" s="149"/>
      <c r="E1204" s="149"/>
      <c r="F1204" s="149"/>
      <c r="G1204" s="180" t="s">
        <v>1649</v>
      </c>
      <c r="H1204" s="183" t="s">
        <v>504</v>
      </c>
      <c r="I1204" s="149" t="s">
        <v>398</v>
      </c>
      <c r="J1204" s="179" t="s">
        <v>1377</v>
      </c>
      <c r="K1204" s="149"/>
      <c r="L1204" s="90">
        <v>372</v>
      </c>
      <c r="M1204" s="149"/>
      <c r="N1204" s="149"/>
      <c r="O1204" s="108"/>
      <c r="P1204" s="149"/>
      <c r="Q1204" s="149"/>
      <c r="R1204" s="108">
        <v>150</v>
      </c>
      <c r="S1204" s="90">
        <f>+L1204-R1204</f>
        <v>222</v>
      </c>
      <c r="T1204" s="108"/>
    </row>
    <row r="1205" spans="1:20" s="149" customFormat="1" ht="26.25" customHeight="1" x14ac:dyDescent="0.25">
      <c r="A1205" s="188"/>
      <c r="B1205" s="149" t="s">
        <v>62</v>
      </c>
      <c r="C1205" s="108"/>
      <c r="G1205" s="196" t="s">
        <v>882</v>
      </c>
      <c r="H1205" s="196" t="s">
        <v>880</v>
      </c>
      <c r="I1205" s="196" t="s">
        <v>748</v>
      </c>
      <c r="J1205" s="179" t="s">
        <v>649</v>
      </c>
      <c r="L1205" s="90">
        <v>350</v>
      </c>
      <c r="O1205" s="108">
        <v>300</v>
      </c>
      <c r="R1205" s="90">
        <f>+L1205-O1205</f>
        <v>50</v>
      </c>
      <c r="S1205" s="108"/>
      <c r="T1205" s="108"/>
    </row>
    <row r="1206" spans="1:20" s="149" customFormat="1" ht="26.25" customHeight="1" x14ac:dyDescent="0.25">
      <c r="A1206" s="188"/>
      <c r="B1206" s="149" t="s">
        <v>62</v>
      </c>
      <c r="C1206" s="108"/>
      <c r="G1206" s="196" t="s">
        <v>1469</v>
      </c>
      <c r="H1206" s="196" t="s">
        <v>881</v>
      </c>
      <c r="I1206" s="196" t="s">
        <v>748</v>
      </c>
      <c r="J1206" s="179" t="s">
        <v>649</v>
      </c>
      <c r="L1206" s="90">
        <v>350</v>
      </c>
      <c r="O1206" s="108">
        <v>300</v>
      </c>
      <c r="R1206" s="90">
        <f>+L1206-O1206</f>
        <v>50</v>
      </c>
      <c r="S1206" s="108"/>
      <c r="T1206" s="108"/>
    </row>
    <row r="1207" spans="1:20" s="149" customFormat="1" ht="26.25" customHeight="1" x14ac:dyDescent="0.25">
      <c r="A1207" s="12"/>
      <c r="B1207" s="12" t="s">
        <v>62</v>
      </c>
      <c r="C1207" s="319"/>
      <c r="D1207" s="12"/>
      <c r="E1207" s="12"/>
      <c r="F1207" s="184" t="s">
        <v>1276</v>
      </c>
      <c r="G1207" s="12" t="s">
        <v>960</v>
      </c>
      <c r="H1207" s="12" t="s">
        <v>1277</v>
      </c>
      <c r="I1207" s="12" t="s">
        <v>1585</v>
      </c>
      <c r="J1207" s="126" t="s">
        <v>1377</v>
      </c>
      <c r="K1207" s="12"/>
      <c r="L1207" s="106">
        <v>417</v>
      </c>
      <c r="M1207" s="12"/>
      <c r="N1207" s="12"/>
      <c r="O1207" s="127"/>
      <c r="P1207" s="12"/>
      <c r="Q1207" s="12"/>
      <c r="R1207" s="127">
        <v>200</v>
      </c>
      <c r="S1207" s="106">
        <f t="shared" ref="S1207:S1215" si="74">+L1207-R1207</f>
        <v>217</v>
      </c>
      <c r="T1207" s="127"/>
    </row>
    <row r="1208" spans="1:20" s="12" customFormat="1" ht="26.25" customHeight="1" x14ac:dyDescent="0.3">
      <c r="B1208" s="12" t="s">
        <v>62</v>
      </c>
      <c r="C1208" s="319"/>
      <c r="D1208" s="372"/>
      <c r="E1208" s="372"/>
      <c r="F1208" s="373"/>
      <c r="G1208" s="305" t="s">
        <v>1952</v>
      </c>
      <c r="H1208" s="12" t="s">
        <v>151</v>
      </c>
      <c r="I1208" s="12" t="s">
        <v>1951</v>
      </c>
      <c r="J1208" s="126" t="s">
        <v>1377</v>
      </c>
      <c r="L1208" s="106">
        <v>1500</v>
      </c>
      <c r="O1208" s="127"/>
      <c r="R1208" s="127">
        <v>200</v>
      </c>
      <c r="S1208" s="106">
        <f t="shared" si="74"/>
        <v>1300</v>
      </c>
      <c r="T1208" s="127"/>
    </row>
    <row r="1209" spans="1:20" s="149" customFormat="1" ht="26.25" customHeight="1" x14ac:dyDescent="0.3">
      <c r="A1209" s="12"/>
      <c r="B1209" s="12" t="s">
        <v>62</v>
      </c>
      <c r="C1209" s="319"/>
      <c r="D1209" s="372"/>
      <c r="E1209" s="372"/>
      <c r="F1209" s="373"/>
      <c r="G1209" s="12" t="s">
        <v>1953</v>
      </c>
      <c r="H1209" s="12" t="s">
        <v>1279</v>
      </c>
      <c r="I1209" s="12" t="s">
        <v>1954</v>
      </c>
      <c r="J1209" s="126" t="s">
        <v>1377</v>
      </c>
      <c r="K1209" s="12"/>
      <c r="L1209" s="106">
        <v>750</v>
      </c>
      <c r="M1209" s="12"/>
      <c r="N1209" s="12"/>
      <c r="O1209" s="127"/>
      <c r="P1209" s="12"/>
      <c r="Q1209" s="12"/>
      <c r="R1209" s="127">
        <v>200</v>
      </c>
      <c r="S1209" s="106">
        <f t="shared" si="74"/>
        <v>550</v>
      </c>
      <c r="T1209" s="127"/>
    </row>
    <row r="1210" spans="1:20" s="149" customFormat="1" ht="26.25" customHeight="1" x14ac:dyDescent="0.25">
      <c r="A1210" s="149" t="s">
        <v>40</v>
      </c>
      <c r="B1210" s="149" t="s">
        <v>58</v>
      </c>
      <c r="C1210" s="108"/>
      <c r="G1210" s="179" t="s">
        <v>964</v>
      </c>
      <c r="H1210" s="149" t="s">
        <v>885</v>
      </c>
      <c r="I1210" s="191" t="s">
        <v>605</v>
      </c>
      <c r="J1210" s="179" t="s">
        <v>1379</v>
      </c>
      <c r="L1210" s="108">
        <v>1800</v>
      </c>
      <c r="O1210" s="108">
        <v>0</v>
      </c>
      <c r="R1210" s="108">
        <v>750</v>
      </c>
      <c r="S1210" s="90">
        <f t="shared" si="74"/>
        <v>1050</v>
      </c>
      <c r="T1210" s="90"/>
    </row>
    <row r="1211" spans="1:20" s="149" customFormat="1" ht="26.25" customHeight="1" x14ac:dyDescent="0.25">
      <c r="A1211" s="188" t="s">
        <v>40</v>
      </c>
      <c r="B1211" s="149" t="s">
        <v>62</v>
      </c>
      <c r="C1211" s="410"/>
      <c r="D1211" s="410"/>
      <c r="E1211" s="314"/>
      <c r="F1211" s="108"/>
      <c r="G1211" s="125" t="s">
        <v>1955</v>
      </c>
      <c r="H1211" s="125" t="s">
        <v>203</v>
      </c>
      <c r="I1211" s="125" t="s">
        <v>1811</v>
      </c>
      <c r="J1211" s="179" t="s">
        <v>1379</v>
      </c>
      <c r="L1211" s="108">
        <v>1500</v>
      </c>
      <c r="O1211" s="108">
        <v>0</v>
      </c>
      <c r="R1211" s="108">
        <v>750</v>
      </c>
      <c r="S1211" s="90">
        <f t="shared" si="74"/>
        <v>750</v>
      </c>
      <c r="T1211" s="90"/>
    </row>
    <row r="1212" spans="1:20" s="12" customFormat="1" ht="26.25" customHeight="1" x14ac:dyDescent="0.25">
      <c r="A1212" s="188" t="s">
        <v>40</v>
      </c>
      <c r="B1212" s="108" t="s">
        <v>62</v>
      </c>
      <c r="C1212" s="108"/>
      <c r="D1212" s="108"/>
      <c r="E1212" s="108"/>
      <c r="F1212" s="108"/>
      <c r="G1212" s="125" t="s">
        <v>588</v>
      </c>
      <c r="H1212" s="125" t="s">
        <v>589</v>
      </c>
      <c r="I1212" s="191" t="s">
        <v>927</v>
      </c>
      <c r="J1212" s="179" t="s">
        <v>1379</v>
      </c>
      <c r="K1212" s="149"/>
      <c r="L1212" s="108">
        <v>10000</v>
      </c>
      <c r="M1212" s="149"/>
      <c r="N1212" s="149"/>
      <c r="O1212" s="108"/>
      <c r="P1212" s="149"/>
      <c r="Q1212" s="149"/>
      <c r="R1212" s="108">
        <v>3500</v>
      </c>
      <c r="S1212" s="108">
        <f t="shared" si="74"/>
        <v>6500</v>
      </c>
      <c r="T1212" s="108"/>
    </row>
    <row r="1213" spans="1:20" s="12" customFormat="1" ht="26.25" customHeight="1" x14ac:dyDescent="0.25">
      <c r="A1213" s="188"/>
      <c r="B1213" s="149" t="s">
        <v>62</v>
      </c>
      <c r="C1213" s="108"/>
      <c r="D1213" s="149"/>
      <c r="E1213" s="149"/>
      <c r="F1213" s="149"/>
      <c r="G1213" s="183" t="s">
        <v>1084</v>
      </c>
      <c r="H1213" s="183" t="s">
        <v>884</v>
      </c>
      <c r="I1213" s="183" t="s">
        <v>1327</v>
      </c>
      <c r="J1213" s="179" t="s">
        <v>1379</v>
      </c>
      <c r="K1213" s="149"/>
      <c r="L1213" s="90">
        <v>2500</v>
      </c>
      <c r="M1213" s="149"/>
      <c r="N1213" s="149"/>
      <c r="O1213" s="108"/>
      <c r="P1213" s="149"/>
      <c r="Q1213" s="149"/>
      <c r="R1213" s="108">
        <v>750</v>
      </c>
      <c r="S1213" s="108">
        <f t="shared" si="74"/>
        <v>1750</v>
      </c>
      <c r="T1213" s="108"/>
    </row>
    <row r="1214" spans="1:20" s="12" customFormat="1" ht="26.25" customHeight="1" x14ac:dyDescent="0.25">
      <c r="B1214" s="12" t="s">
        <v>62</v>
      </c>
      <c r="C1214" s="319"/>
      <c r="F1214" s="184"/>
      <c r="G1214" s="12" t="s">
        <v>1590</v>
      </c>
      <c r="H1214" s="12" t="s">
        <v>1278</v>
      </c>
      <c r="I1214" s="12" t="s">
        <v>1586</v>
      </c>
      <c r="J1214" s="126" t="s">
        <v>1494</v>
      </c>
      <c r="L1214" s="106">
        <v>2000</v>
      </c>
      <c r="O1214" s="127"/>
      <c r="R1214" s="127">
        <v>750</v>
      </c>
      <c r="S1214" s="106">
        <f t="shared" si="74"/>
        <v>1250</v>
      </c>
      <c r="T1214" s="127"/>
    </row>
    <row r="1215" spans="1:20" s="12" customFormat="1" ht="26.25" customHeight="1" x14ac:dyDescent="0.25">
      <c r="C1215" s="319"/>
      <c r="F1215" s="339" t="s">
        <v>1273</v>
      </c>
      <c r="G1215" s="12" t="s">
        <v>960</v>
      </c>
      <c r="H1215" s="12" t="s">
        <v>507</v>
      </c>
      <c r="I1215" s="12" t="s">
        <v>1585</v>
      </c>
      <c r="J1215" s="126" t="s">
        <v>1377</v>
      </c>
      <c r="L1215" s="106">
        <v>417</v>
      </c>
      <c r="O1215" s="127"/>
      <c r="R1215" s="127">
        <v>200</v>
      </c>
      <c r="S1215" s="106">
        <f t="shared" si="74"/>
        <v>217</v>
      </c>
      <c r="T1215" s="127"/>
    </row>
    <row r="1216" spans="1:20" s="149" customFormat="1" ht="26.25" customHeight="1" x14ac:dyDescent="0.25">
      <c r="A1216" s="12"/>
      <c r="B1216" s="12"/>
      <c r="C1216" s="319"/>
      <c r="D1216" s="12"/>
      <c r="E1216" s="12"/>
      <c r="F1216" s="127" t="s">
        <v>101</v>
      </c>
      <c r="G1216" s="12" t="s">
        <v>960</v>
      </c>
      <c r="H1216" s="12" t="s">
        <v>507</v>
      </c>
      <c r="I1216" s="12" t="s">
        <v>1585</v>
      </c>
      <c r="J1216" s="126" t="s">
        <v>1377</v>
      </c>
      <c r="K1216" s="12"/>
      <c r="L1216" s="106">
        <v>417</v>
      </c>
      <c r="M1216" s="12"/>
      <c r="N1216" s="12"/>
      <c r="O1216" s="127">
        <v>217</v>
      </c>
      <c r="P1216" s="12"/>
      <c r="Q1216" s="12"/>
      <c r="R1216" s="127">
        <v>200</v>
      </c>
      <c r="S1216" s="106"/>
      <c r="T1216" s="127"/>
    </row>
    <row r="1217" spans="1:20" s="12" customFormat="1" ht="24.75" customHeight="1" x14ac:dyDescent="0.25">
      <c r="A1217" s="188"/>
      <c r="B1217" s="149"/>
      <c r="C1217" s="108"/>
      <c r="D1217" s="149"/>
      <c r="E1217" s="149"/>
      <c r="F1217" s="149"/>
      <c r="G1217" s="183" t="s">
        <v>1836</v>
      </c>
      <c r="H1217" s="183" t="s">
        <v>507</v>
      </c>
      <c r="I1217" s="183" t="s">
        <v>1910</v>
      </c>
      <c r="J1217" s="179" t="s">
        <v>1379</v>
      </c>
      <c r="K1217" s="149"/>
      <c r="L1217" s="90">
        <v>8000</v>
      </c>
      <c r="M1217" s="149"/>
      <c r="N1217" s="149"/>
      <c r="O1217" s="108"/>
      <c r="P1217" s="149"/>
      <c r="Q1217" s="149"/>
      <c r="R1217" s="108">
        <v>3000</v>
      </c>
      <c r="S1217" s="90">
        <f t="shared" ref="S1217:S1221" si="75">+L1217-R1217</f>
        <v>5000</v>
      </c>
      <c r="T1217" s="108"/>
    </row>
    <row r="1218" spans="1:20" s="12" customFormat="1" ht="24.75" customHeight="1" x14ac:dyDescent="0.25">
      <c r="B1218" s="12" t="s">
        <v>58</v>
      </c>
      <c r="C1218" s="319"/>
      <c r="F1218" s="184" t="s">
        <v>1157</v>
      </c>
      <c r="G1218" s="12" t="s">
        <v>960</v>
      </c>
      <c r="H1218" s="12" t="s">
        <v>514</v>
      </c>
      <c r="I1218" s="12" t="s">
        <v>1585</v>
      </c>
      <c r="J1218" s="126" t="s">
        <v>1377</v>
      </c>
      <c r="L1218" s="106">
        <v>417</v>
      </c>
      <c r="O1218" s="127"/>
      <c r="R1218" s="127">
        <v>200</v>
      </c>
      <c r="S1218" s="106">
        <f t="shared" si="75"/>
        <v>217</v>
      </c>
      <c r="T1218" s="127"/>
    </row>
    <row r="1219" spans="1:20" s="149" customFormat="1" ht="24.75" customHeight="1" x14ac:dyDescent="0.25">
      <c r="A1219" s="12"/>
      <c r="B1219" s="12" t="s">
        <v>58</v>
      </c>
      <c r="C1219" s="319"/>
      <c r="D1219" s="12"/>
      <c r="E1219" s="12"/>
      <c r="F1219" s="184" t="s">
        <v>1280</v>
      </c>
      <c r="G1219" s="12" t="s">
        <v>960</v>
      </c>
      <c r="H1219" s="12" t="s">
        <v>514</v>
      </c>
      <c r="I1219" s="12" t="s">
        <v>1585</v>
      </c>
      <c r="J1219" s="126" t="s">
        <v>1377</v>
      </c>
      <c r="K1219" s="12"/>
      <c r="L1219" s="106">
        <v>417</v>
      </c>
      <c r="M1219" s="12"/>
      <c r="N1219" s="12"/>
      <c r="O1219" s="127"/>
      <c r="P1219" s="12"/>
      <c r="Q1219" s="12"/>
      <c r="R1219" s="127">
        <v>200</v>
      </c>
      <c r="S1219" s="106">
        <f t="shared" si="75"/>
        <v>217</v>
      </c>
      <c r="T1219" s="127"/>
    </row>
    <row r="1220" spans="1:20" s="149" customFormat="1" ht="24.75" customHeight="1" x14ac:dyDescent="0.25">
      <c r="A1220" s="12"/>
      <c r="B1220" s="12" t="s">
        <v>58</v>
      </c>
      <c r="C1220" s="319"/>
      <c r="D1220" s="12"/>
      <c r="E1220" s="12"/>
      <c r="F1220" s="184" t="s">
        <v>1281</v>
      </c>
      <c r="G1220" s="12" t="s">
        <v>960</v>
      </c>
      <c r="H1220" s="12" t="s">
        <v>508</v>
      </c>
      <c r="I1220" s="12" t="s">
        <v>1585</v>
      </c>
      <c r="J1220" s="126" t="s">
        <v>1377</v>
      </c>
      <c r="K1220" s="12"/>
      <c r="L1220" s="106">
        <v>417</v>
      </c>
      <c r="M1220" s="12"/>
      <c r="N1220" s="12"/>
      <c r="O1220" s="127"/>
      <c r="P1220" s="12"/>
      <c r="Q1220" s="12"/>
      <c r="R1220" s="127">
        <v>200</v>
      </c>
      <c r="S1220" s="106">
        <f t="shared" si="75"/>
        <v>217</v>
      </c>
      <c r="T1220" s="127"/>
    </row>
    <row r="1221" spans="1:20" s="149" customFormat="1" ht="16.5" customHeight="1" x14ac:dyDescent="0.25">
      <c r="A1221" s="12"/>
      <c r="B1221" s="12" t="s">
        <v>58</v>
      </c>
      <c r="C1221" s="319"/>
      <c r="D1221" s="12"/>
      <c r="E1221" s="12"/>
      <c r="F1221" s="184" t="s">
        <v>1282</v>
      </c>
      <c r="G1221" s="12" t="s">
        <v>960</v>
      </c>
      <c r="H1221" s="12" t="s">
        <v>511</v>
      </c>
      <c r="I1221" s="12" t="s">
        <v>1585</v>
      </c>
      <c r="J1221" s="126" t="s">
        <v>1377</v>
      </c>
      <c r="K1221" s="12"/>
      <c r="L1221" s="106">
        <v>417</v>
      </c>
      <c r="M1221" s="12"/>
      <c r="N1221" s="12"/>
      <c r="O1221" s="127"/>
      <c r="P1221" s="12"/>
      <c r="Q1221" s="12"/>
      <c r="R1221" s="127">
        <v>200</v>
      </c>
      <c r="S1221" s="106">
        <f t="shared" si="75"/>
        <v>217</v>
      </c>
      <c r="T1221" s="127"/>
    </row>
    <row r="1222" spans="1:20" s="149" customFormat="1" ht="58.5" customHeight="1" x14ac:dyDescent="0.25">
      <c r="A1222" s="149" t="s">
        <v>40</v>
      </c>
      <c r="B1222" s="149" t="s">
        <v>58</v>
      </c>
      <c r="C1222" s="108"/>
      <c r="G1222" s="125" t="s">
        <v>510</v>
      </c>
      <c r="H1222" s="149" t="s">
        <v>509</v>
      </c>
      <c r="I1222" s="149" t="s">
        <v>420</v>
      </c>
      <c r="J1222" s="179" t="s">
        <v>649</v>
      </c>
      <c r="L1222" s="108">
        <v>452</v>
      </c>
      <c r="O1222" s="108">
        <v>450</v>
      </c>
      <c r="R1222" s="108">
        <f>+L1222-O1222</f>
        <v>2</v>
      </c>
      <c r="S1222" s="90"/>
      <c r="T1222" s="90"/>
    </row>
    <row r="1223" spans="1:20" s="149" customFormat="1" ht="31.5" x14ac:dyDescent="0.25">
      <c r="A1223" s="149" t="s">
        <v>40</v>
      </c>
      <c r="B1223" s="149" t="s">
        <v>58</v>
      </c>
      <c r="C1223" s="108"/>
      <c r="G1223" s="125" t="s">
        <v>1815</v>
      </c>
      <c r="H1223" s="149" t="s">
        <v>511</v>
      </c>
      <c r="I1223" s="149" t="s">
        <v>1816</v>
      </c>
      <c r="J1223" s="179" t="s">
        <v>1379</v>
      </c>
      <c r="L1223" s="108">
        <v>2000</v>
      </c>
      <c r="O1223" s="108">
        <v>300</v>
      </c>
      <c r="R1223" s="108">
        <v>500</v>
      </c>
      <c r="S1223" s="108">
        <f>+L1223-O1223-R1223</f>
        <v>1200</v>
      </c>
      <c r="T1223" s="90"/>
    </row>
    <row r="1224" spans="1:20" s="149" customFormat="1" ht="31.5" customHeight="1" x14ac:dyDescent="0.25">
      <c r="A1224" s="188" t="s">
        <v>40</v>
      </c>
      <c r="B1224" s="149" t="s">
        <v>58</v>
      </c>
      <c r="C1224" s="108"/>
      <c r="G1224" s="192" t="s">
        <v>1817</v>
      </c>
      <c r="H1224" s="125" t="s">
        <v>512</v>
      </c>
      <c r="I1224" s="191" t="s">
        <v>1818</v>
      </c>
      <c r="J1224" s="179" t="s">
        <v>1379</v>
      </c>
      <c r="L1224" s="108">
        <v>5000</v>
      </c>
      <c r="O1224" s="108">
        <v>1500</v>
      </c>
      <c r="R1224" s="108">
        <v>2000</v>
      </c>
      <c r="S1224" s="108">
        <f>+L1224-O1224-R1224</f>
        <v>1500</v>
      </c>
      <c r="T1224" s="108"/>
    </row>
    <row r="1225" spans="1:20" s="149" customFormat="1" ht="57" customHeight="1" x14ac:dyDescent="0.25">
      <c r="A1225" s="188" t="s">
        <v>40</v>
      </c>
      <c r="B1225" s="149" t="s">
        <v>58</v>
      </c>
      <c r="C1225" s="108"/>
      <c r="G1225" s="179" t="s">
        <v>513</v>
      </c>
      <c r="H1225" s="125" t="s">
        <v>514</v>
      </c>
      <c r="I1225" s="191" t="s">
        <v>347</v>
      </c>
      <c r="J1225" s="179" t="s">
        <v>649</v>
      </c>
      <c r="L1225" s="108">
        <v>225</v>
      </c>
      <c r="O1225" s="108">
        <v>50</v>
      </c>
      <c r="R1225" s="108">
        <f>+L1225-O1225</f>
        <v>175</v>
      </c>
      <c r="S1225" s="108"/>
      <c r="T1225" s="108"/>
    </row>
    <row r="1226" spans="1:20" s="12" customFormat="1" ht="26.25" customHeight="1" x14ac:dyDescent="0.25">
      <c r="A1226" s="188" t="s">
        <v>40</v>
      </c>
      <c r="B1226" s="149" t="s">
        <v>58</v>
      </c>
      <c r="C1226" s="108"/>
      <c r="D1226" s="149"/>
      <c r="E1226" s="149"/>
      <c r="F1226" s="149"/>
      <c r="G1226" s="179" t="s">
        <v>515</v>
      </c>
      <c r="H1226" s="125" t="s">
        <v>514</v>
      </c>
      <c r="I1226" s="191" t="s">
        <v>347</v>
      </c>
      <c r="J1226" s="179" t="s">
        <v>649</v>
      </c>
      <c r="K1226" s="149"/>
      <c r="L1226" s="108">
        <v>225</v>
      </c>
      <c r="M1226" s="149"/>
      <c r="N1226" s="149"/>
      <c r="O1226" s="108">
        <v>50</v>
      </c>
      <c r="P1226" s="149"/>
      <c r="Q1226" s="149"/>
      <c r="R1226" s="108">
        <f>+L1226-O1226</f>
        <v>175</v>
      </c>
      <c r="S1226" s="108"/>
      <c r="T1226" s="108"/>
    </row>
    <row r="1227" spans="1:20" s="12" customFormat="1" ht="28.5" customHeight="1" x14ac:dyDescent="0.25">
      <c r="A1227" s="188" t="s">
        <v>40</v>
      </c>
      <c r="B1227" s="149" t="s">
        <v>58</v>
      </c>
      <c r="C1227" s="108"/>
      <c r="D1227" s="149"/>
      <c r="E1227" s="149"/>
      <c r="F1227" s="149"/>
      <c r="G1227" s="179" t="s">
        <v>516</v>
      </c>
      <c r="H1227" s="125" t="s">
        <v>509</v>
      </c>
      <c r="I1227" s="191" t="s">
        <v>347</v>
      </c>
      <c r="J1227" s="179" t="s">
        <v>649</v>
      </c>
      <c r="K1227" s="149"/>
      <c r="L1227" s="108">
        <v>225</v>
      </c>
      <c r="M1227" s="149"/>
      <c r="N1227" s="149"/>
      <c r="O1227" s="108">
        <v>50</v>
      </c>
      <c r="P1227" s="149"/>
      <c r="Q1227" s="149"/>
      <c r="R1227" s="108">
        <f>+L1227-O1227</f>
        <v>175</v>
      </c>
      <c r="S1227" s="108"/>
      <c r="T1227" s="108"/>
    </row>
    <row r="1228" spans="1:20" s="149" customFormat="1" ht="16.5" customHeight="1" x14ac:dyDescent="0.25">
      <c r="A1228" s="188"/>
      <c r="B1228" s="149" t="s">
        <v>58</v>
      </c>
      <c r="C1228" s="108"/>
      <c r="G1228" s="183" t="s">
        <v>886</v>
      </c>
      <c r="H1228" s="183" t="s">
        <v>512</v>
      </c>
      <c r="I1228" s="183" t="s">
        <v>677</v>
      </c>
      <c r="J1228" s="179" t="s">
        <v>649</v>
      </c>
      <c r="L1228" s="90">
        <v>250</v>
      </c>
      <c r="O1228" s="108"/>
      <c r="R1228" s="90">
        <f>+L1228</f>
        <v>250</v>
      </c>
      <c r="S1228" s="108"/>
      <c r="T1228" s="108"/>
    </row>
    <row r="1229" spans="1:20" s="149" customFormat="1" ht="16.5" customHeight="1" x14ac:dyDescent="0.25">
      <c r="A1229" s="188"/>
      <c r="B1229" s="149" t="s">
        <v>58</v>
      </c>
      <c r="C1229" s="108"/>
      <c r="G1229" s="183" t="s">
        <v>1454</v>
      </c>
      <c r="H1229" s="183" t="s">
        <v>514</v>
      </c>
      <c r="I1229" s="183" t="s">
        <v>726</v>
      </c>
      <c r="J1229" s="179" t="s">
        <v>649</v>
      </c>
      <c r="L1229" s="90">
        <v>950</v>
      </c>
      <c r="O1229" s="108">
        <v>600</v>
      </c>
      <c r="R1229" s="108">
        <v>350</v>
      </c>
      <c r="S1229" s="90"/>
      <c r="T1229" s="108"/>
    </row>
    <row r="1230" spans="1:20" s="149" customFormat="1" ht="16.5" customHeight="1" x14ac:dyDescent="0.25">
      <c r="A1230" s="12"/>
      <c r="B1230" s="12"/>
      <c r="C1230" s="319"/>
      <c r="D1230" s="12"/>
      <c r="E1230" s="12"/>
      <c r="F1230" s="184" t="s">
        <v>1283</v>
      </c>
      <c r="G1230" s="12" t="s">
        <v>960</v>
      </c>
      <c r="H1230" s="12" t="s">
        <v>270</v>
      </c>
      <c r="I1230" s="12" t="s">
        <v>1585</v>
      </c>
      <c r="J1230" s="126" t="s">
        <v>1377</v>
      </c>
      <c r="K1230" s="12"/>
      <c r="L1230" s="106">
        <v>417</v>
      </c>
      <c r="M1230" s="12"/>
      <c r="N1230" s="12"/>
      <c r="O1230" s="127"/>
      <c r="P1230" s="12"/>
      <c r="Q1230" s="12"/>
      <c r="R1230" s="127">
        <v>200</v>
      </c>
      <c r="S1230" s="106">
        <f>+L1230-R1230</f>
        <v>217</v>
      </c>
      <c r="T1230" s="127"/>
    </row>
    <row r="1231" spans="1:20" s="149" customFormat="1" ht="16.5" customHeight="1" x14ac:dyDescent="0.25">
      <c r="A1231" s="149" t="s">
        <v>40</v>
      </c>
      <c r="B1231" s="149" t="s">
        <v>48</v>
      </c>
      <c r="C1231" s="108"/>
      <c r="G1231" s="125" t="s">
        <v>517</v>
      </c>
      <c r="H1231" s="149" t="s">
        <v>153</v>
      </c>
      <c r="I1231" s="191" t="s">
        <v>980</v>
      </c>
      <c r="J1231" s="179" t="s">
        <v>1379</v>
      </c>
      <c r="L1231" s="108">
        <v>1800</v>
      </c>
      <c r="O1231" s="108">
        <v>500</v>
      </c>
      <c r="R1231" s="108">
        <v>550</v>
      </c>
      <c r="S1231" s="108">
        <f>+L1231-O1231-R1231</f>
        <v>750</v>
      </c>
      <c r="T1231" s="90"/>
    </row>
    <row r="1232" spans="1:20" s="149" customFormat="1" ht="16.5" customHeight="1" x14ac:dyDescent="0.25">
      <c r="A1232" s="188" t="s">
        <v>40</v>
      </c>
      <c r="B1232" s="149" t="s">
        <v>48</v>
      </c>
      <c r="C1232" s="108"/>
      <c r="G1232" s="179" t="s">
        <v>518</v>
      </c>
      <c r="H1232" s="125" t="s">
        <v>519</v>
      </c>
      <c r="I1232" s="191" t="s">
        <v>347</v>
      </c>
      <c r="J1232" s="179" t="s">
        <v>649</v>
      </c>
      <c r="L1232" s="108">
        <v>670</v>
      </c>
      <c r="O1232" s="108">
        <v>350</v>
      </c>
      <c r="R1232" s="108">
        <f>+L1232-O1232</f>
        <v>320</v>
      </c>
      <c r="S1232" s="108"/>
      <c r="T1232" s="108"/>
    </row>
    <row r="1233" spans="1:20" s="149" customFormat="1" ht="24" customHeight="1" x14ac:dyDescent="0.25">
      <c r="A1233" s="188" t="s">
        <v>40</v>
      </c>
      <c r="B1233" s="149" t="s">
        <v>48</v>
      </c>
      <c r="C1233" s="108"/>
      <c r="D1233" s="108"/>
      <c r="E1233" s="108"/>
      <c r="F1233" s="108"/>
      <c r="G1233" s="125" t="s">
        <v>590</v>
      </c>
      <c r="H1233" s="125" t="s">
        <v>519</v>
      </c>
      <c r="I1233" s="191" t="s">
        <v>350</v>
      </c>
      <c r="J1233" s="179" t="s">
        <v>1379</v>
      </c>
      <c r="L1233" s="108">
        <v>850</v>
      </c>
      <c r="O1233" s="108"/>
      <c r="R1233" s="108">
        <v>350</v>
      </c>
      <c r="S1233" s="108">
        <f>+L1233-R1233</f>
        <v>500</v>
      </c>
      <c r="T1233" s="108"/>
    </row>
    <row r="1234" spans="1:20" s="149" customFormat="1" ht="26.25" customHeight="1" x14ac:dyDescent="0.25">
      <c r="A1234" s="188" t="s">
        <v>40</v>
      </c>
      <c r="B1234" s="149" t="s">
        <v>48</v>
      </c>
      <c r="C1234" s="108"/>
      <c r="D1234" s="108"/>
      <c r="E1234" s="108"/>
      <c r="F1234" s="108"/>
      <c r="G1234" s="125" t="s">
        <v>1697</v>
      </c>
      <c r="H1234" s="125" t="s">
        <v>270</v>
      </c>
      <c r="I1234" s="191" t="s">
        <v>1698</v>
      </c>
      <c r="J1234" s="179" t="s">
        <v>1379</v>
      </c>
      <c r="L1234" s="108">
        <v>950</v>
      </c>
      <c r="O1234" s="108"/>
      <c r="R1234" s="108">
        <v>350</v>
      </c>
      <c r="S1234" s="108">
        <f>+L1234-R1234</f>
        <v>600</v>
      </c>
      <c r="T1234" s="108"/>
    </row>
    <row r="1235" spans="1:20" s="149" customFormat="1" ht="31.5" customHeight="1" x14ac:dyDescent="0.25">
      <c r="A1235" s="188"/>
      <c r="B1235" s="149" t="s">
        <v>48</v>
      </c>
      <c r="C1235" s="108"/>
      <c r="G1235" s="183" t="s">
        <v>1466</v>
      </c>
      <c r="H1235" s="183" t="s">
        <v>153</v>
      </c>
      <c r="I1235" s="183" t="s">
        <v>748</v>
      </c>
      <c r="J1235" s="179" t="s">
        <v>649</v>
      </c>
      <c r="L1235" s="90">
        <v>250</v>
      </c>
      <c r="O1235" s="108"/>
      <c r="R1235" s="90">
        <f>+L1235</f>
        <v>250</v>
      </c>
      <c r="S1235" s="108"/>
      <c r="T1235" s="108"/>
    </row>
    <row r="1236" spans="1:20" s="179" customFormat="1" ht="24" customHeight="1" x14ac:dyDescent="0.25">
      <c r="A1236" s="188"/>
      <c r="B1236" s="149" t="s">
        <v>48</v>
      </c>
      <c r="C1236" s="108"/>
      <c r="D1236" s="149"/>
      <c r="E1236" s="149"/>
      <c r="F1236" s="149"/>
      <c r="G1236" s="183" t="s">
        <v>1468</v>
      </c>
      <c r="H1236" s="183" t="s">
        <v>1467</v>
      </c>
      <c r="I1236" s="183" t="s">
        <v>748</v>
      </c>
      <c r="J1236" s="179" t="s">
        <v>649</v>
      </c>
      <c r="K1236" s="149"/>
      <c r="L1236" s="90">
        <v>250</v>
      </c>
      <c r="M1236" s="149"/>
      <c r="N1236" s="149"/>
      <c r="O1236" s="108"/>
      <c r="P1236" s="149"/>
      <c r="Q1236" s="149"/>
      <c r="R1236" s="90">
        <f>+L1236</f>
        <v>250</v>
      </c>
      <c r="S1236" s="108"/>
      <c r="T1236" s="108"/>
    </row>
    <row r="1237" spans="1:20" s="149" customFormat="1" ht="24" customHeight="1" x14ac:dyDescent="0.25">
      <c r="A1237" s="188"/>
      <c r="B1237" s="149" t="s">
        <v>48</v>
      </c>
      <c r="C1237" s="108"/>
      <c r="G1237" s="183" t="s">
        <v>1068</v>
      </c>
      <c r="H1237" s="183" t="s">
        <v>154</v>
      </c>
      <c r="I1237" s="183" t="s">
        <v>1069</v>
      </c>
      <c r="J1237" s="179" t="s">
        <v>1379</v>
      </c>
      <c r="L1237" s="90">
        <v>2500</v>
      </c>
      <c r="O1237" s="108">
        <v>500</v>
      </c>
      <c r="R1237" s="108">
        <v>750</v>
      </c>
      <c r="S1237" s="90">
        <f>+L1237-O1237-R1237</f>
        <v>1250</v>
      </c>
      <c r="T1237" s="108"/>
    </row>
    <row r="1238" spans="1:20" s="12" customFormat="1" ht="24.75" customHeight="1" x14ac:dyDescent="0.25">
      <c r="A1238" s="188"/>
      <c r="B1238" s="149" t="s">
        <v>48</v>
      </c>
      <c r="C1238" s="108"/>
      <c r="D1238" s="149"/>
      <c r="E1238" s="149"/>
      <c r="F1238" s="149"/>
      <c r="G1238" s="183" t="s">
        <v>57</v>
      </c>
      <c r="H1238" s="183" t="s">
        <v>1090</v>
      </c>
      <c r="I1238" s="183" t="s">
        <v>1091</v>
      </c>
      <c r="J1238" s="179" t="s">
        <v>1379</v>
      </c>
      <c r="K1238" s="149"/>
      <c r="L1238" s="90">
        <v>5000</v>
      </c>
      <c r="M1238" s="149"/>
      <c r="N1238" s="149"/>
      <c r="O1238" s="108"/>
      <c r="P1238" s="149"/>
      <c r="Q1238" s="149"/>
      <c r="R1238" s="108">
        <v>1000</v>
      </c>
      <c r="S1238" s="90">
        <f>+L1238-O1238-R1238</f>
        <v>4000</v>
      </c>
      <c r="T1238" s="108"/>
    </row>
    <row r="1239" spans="1:20" s="12" customFormat="1" ht="24.75" customHeight="1" x14ac:dyDescent="0.25">
      <c r="A1239" s="188"/>
      <c r="B1239" s="149"/>
      <c r="C1239" s="108"/>
      <c r="D1239" s="149"/>
      <c r="E1239" s="149"/>
      <c r="F1239" s="149"/>
      <c r="G1239" s="183" t="s">
        <v>1625</v>
      </c>
      <c r="H1239" s="183" t="s">
        <v>270</v>
      </c>
      <c r="I1239" s="183" t="s">
        <v>1626</v>
      </c>
      <c r="J1239" s="126" t="s">
        <v>1494</v>
      </c>
      <c r="K1239" s="183"/>
      <c r="L1239" s="184">
        <v>1850</v>
      </c>
      <c r="M1239" s="183"/>
      <c r="N1239" s="183"/>
      <c r="O1239" s="183"/>
      <c r="P1239" s="183"/>
      <c r="Q1239" s="183"/>
      <c r="R1239" s="184">
        <v>750</v>
      </c>
      <c r="S1239" s="184">
        <f>+L1239-R1239</f>
        <v>1100</v>
      </c>
      <c r="T1239" s="108"/>
    </row>
    <row r="1240" spans="1:20" s="12" customFormat="1" ht="24.75" customHeight="1" x14ac:dyDescent="0.25">
      <c r="A1240" s="188"/>
      <c r="B1240" s="149"/>
      <c r="C1240" s="108"/>
      <c r="D1240" s="149"/>
      <c r="E1240" s="149"/>
      <c r="F1240" s="149"/>
      <c r="G1240" s="183" t="s">
        <v>868</v>
      </c>
      <c r="H1240" s="183" t="s">
        <v>887</v>
      </c>
      <c r="I1240" s="183" t="s">
        <v>758</v>
      </c>
      <c r="J1240" s="179" t="s">
        <v>1379</v>
      </c>
      <c r="K1240" s="149"/>
      <c r="L1240" s="90">
        <v>2500</v>
      </c>
      <c r="M1240" s="149"/>
      <c r="N1240" s="149"/>
      <c r="O1240" s="108">
        <v>300</v>
      </c>
      <c r="P1240" s="149"/>
      <c r="Q1240" s="149"/>
      <c r="R1240" s="108">
        <v>750</v>
      </c>
      <c r="S1240" s="90">
        <f>+L1240-O1240-R1240</f>
        <v>1450</v>
      </c>
      <c r="T1240" s="108"/>
    </row>
    <row r="1241" spans="1:20" s="149" customFormat="1" ht="16.5" customHeight="1" x14ac:dyDescent="0.25">
      <c r="A1241" s="188"/>
      <c r="C1241" s="108"/>
      <c r="G1241" s="183" t="s">
        <v>889</v>
      </c>
      <c r="H1241" s="183" t="s">
        <v>152</v>
      </c>
      <c r="I1241" s="183" t="s">
        <v>668</v>
      </c>
      <c r="J1241" s="179" t="s">
        <v>649</v>
      </c>
      <c r="L1241" s="90">
        <v>500</v>
      </c>
      <c r="O1241" s="108"/>
      <c r="R1241" s="108">
        <v>250</v>
      </c>
      <c r="S1241" s="90">
        <f>+L1241-O1241-R1241</f>
        <v>250</v>
      </c>
      <c r="T1241" s="108"/>
    </row>
    <row r="1242" spans="1:20" s="149" customFormat="1" ht="16.5" customHeight="1" x14ac:dyDescent="0.25">
      <c r="A1242" s="188"/>
      <c r="C1242" s="108"/>
      <c r="G1242" s="183" t="s">
        <v>964</v>
      </c>
      <c r="H1242" s="183" t="s">
        <v>888</v>
      </c>
      <c r="I1242" s="183" t="s">
        <v>1065</v>
      </c>
      <c r="J1242" s="179" t="s">
        <v>1379</v>
      </c>
      <c r="L1242" s="90">
        <v>2500</v>
      </c>
      <c r="O1242" s="108">
        <v>300</v>
      </c>
      <c r="R1242" s="108">
        <v>750</v>
      </c>
      <c r="S1242" s="90">
        <f>+L1242-O1242-R1242</f>
        <v>1450</v>
      </c>
      <c r="T1242" s="108"/>
    </row>
    <row r="1243" spans="1:20" s="149" customFormat="1" ht="16.5" customHeight="1" x14ac:dyDescent="0.25">
      <c r="A1243" s="188"/>
      <c r="C1243" s="108"/>
      <c r="G1243" s="179" t="s">
        <v>964</v>
      </c>
      <c r="H1243" s="183" t="s">
        <v>1627</v>
      </c>
      <c r="I1243" s="183" t="s">
        <v>2741</v>
      </c>
      <c r="J1243" s="126" t="s">
        <v>1494</v>
      </c>
      <c r="K1243" s="183"/>
      <c r="L1243" s="184">
        <v>1500</v>
      </c>
      <c r="M1243" s="183"/>
      <c r="N1243" s="183"/>
      <c r="O1243" s="183"/>
      <c r="P1243" s="183"/>
      <c r="Q1243" s="183"/>
      <c r="R1243" s="184">
        <v>500</v>
      </c>
      <c r="S1243" s="184">
        <f>+L1243-R1243</f>
        <v>1000</v>
      </c>
      <c r="T1243" s="108"/>
    </row>
    <row r="1244" spans="1:20" s="149" customFormat="1" ht="16.5" customHeight="1" x14ac:dyDescent="0.25">
      <c r="A1244" s="12"/>
      <c r="B1244" s="12"/>
      <c r="C1244" s="319"/>
      <c r="D1244" s="12"/>
      <c r="E1244" s="12"/>
      <c r="G1244" s="12" t="s">
        <v>2740</v>
      </c>
      <c r="H1244" s="12" t="s">
        <v>302</v>
      </c>
      <c r="I1244" s="12" t="s">
        <v>2739</v>
      </c>
      <c r="J1244" s="126" t="s">
        <v>1377</v>
      </c>
      <c r="K1244" s="12"/>
      <c r="L1244" s="106">
        <v>1500</v>
      </c>
      <c r="M1244" s="12"/>
      <c r="N1244" s="12"/>
      <c r="O1244" s="127"/>
      <c r="P1244" s="12"/>
      <c r="Q1244" s="12"/>
      <c r="R1244" s="127">
        <v>200</v>
      </c>
      <c r="S1244" s="106">
        <f>+L1244-R1244</f>
        <v>1300</v>
      </c>
      <c r="T1244" s="127"/>
    </row>
    <row r="1245" spans="1:20" s="149" customFormat="1" ht="24" customHeight="1" x14ac:dyDescent="0.25">
      <c r="A1245" s="188" t="s">
        <v>40</v>
      </c>
      <c r="C1245" s="108"/>
      <c r="G1245" s="12" t="s">
        <v>1509</v>
      </c>
      <c r="H1245" s="12" t="s">
        <v>152</v>
      </c>
      <c r="I1245" s="12" t="s">
        <v>1671</v>
      </c>
      <c r="J1245" s="179" t="s">
        <v>649</v>
      </c>
      <c r="L1245" s="108">
        <v>225</v>
      </c>
      <c r="O1245" s="108">
        <f>+L1245-R1245</f>
        <v>223</v>
      </c>
      <c r="R1245" s="108">
        <v>2</v>
      </c>
      <c r="S1245" s="108"/>
      <c r="T1245" s="108"/>
    </row>
    <row r="1246" spans="1:20" s="149" customFormat="1" ht="33.75" customHeight="1" x14ac:dyDescent="0.25">
      <c r="A1246" s="188"/>
      <c r="B1246" s="149" t="s">
        <v>58</v>
      </c>
      <c r="C1246" s="108"/>
      <c r="F1246" s="127"/>
      <c r="G1246" s="183" t="s">
        <v>2625</v>
      </c>
      <c r="H1246" s="183" t="s">
        <v>1672</v>
      </c>
      <c r="I1246" s="12" t="s">
        <v>1585</v>
      </c>
      <c r="J1246" s="126" t="s">
        <v>1377</v>
      </c>
      <c r="L1246" s="90">
        <v>417</v>
      </c>
      <c r="O1246" s="108"/>
      <c r="R1246" s="108">
        <v>2</v>
      </c>
      <c r="S1246" s="90">
        <f>L1246-R1246</f>
        <v>415</v>
      </c>
      <c r="T1246" s="108"/>
    </row>
    <row r="1247" spans="1:20" s="149" customFormat="1" ht="24" customHeight="1" x14ac:dyDescent="0.25">
      <c r="A1247" s="188"/>
      <c r="B1247" s="149" t="s">
        <v>58</v>
      </c>
      <c r="C1247" s="108"/>
      <c r="F1247" s="127"/>
      <c r="G1247" s="183" t="s">
        <v>2626</v>
      </c>
      <c r="H1247" s="183" t="s">
        <v>890</v>
      </c>
      <c r="I1247" s="12" t="s">
        <v>1585</v>
      </c>
      <c r="J1247" s="126" t="s">
        <v>1377</v>
      </c>
      <c r="L1247" s="90">
        <v>417</v>
      </c>
      <c r="O1247" s="108"/>
      <c r="R1247" s="108">
        <v>2</v>
      </c>
      <c r="S1247" s="90">
        <f>L1247-R1247</f>
        <v>415</v>
      </c>
      <c r="T1247" s="108"/>
    </row>
    <row r="1248" spans="1:20" s="149" customFormat="1" ht="24" customHeight="1" x14ac:dyDescent="0.25">
      <c r="A1248" s="188"/>
      <c r="B1248" s="149" t="s">
        <v>58</v>
      </c>
      <c r="C1248" s="108"/>
      <c r="F1248" s="127"/>
      <c r="G1248" s="183" t="s">
        <v>2627</v>
      </c>
      <c r="H1248" s="183" t="s">
        <v>520</v>
      </c>
      <c r="I1248" s="12" t="s">
        <v>1585</v>
      </c>
      <c r="J1248" s="126" t="s">
        <v>1377</v>
      </c>
      <c r="L1248" s="90">
        <v>417</v>
      </c>
      <c r="O1248" s="108"/>
      <c r="R1248" s="108">
        <v>2</v>
      </c>
      <c r="S1248" s="106">
        <f t="shared" ref="S1248" si="76">+L1248-R1248</f>
        <v>415</v>
      </c>
      <c r="T1248" s="108"/>
    </row>
    <row r="1249" spans="1:20" s="12" customFormat="1" ht="24.75" customHeight="1" x14ac:dyDescent="0.25">
      <c r="A1249" s="188"/>
      <c r="B1249" s="149" t="s">
        <v>58</v>
      </c>
      <c r="C1249" s="108"/>
      <c r="D1249" s="149"/>
      <c r="E1249" s="149"/>
      <c r="F1249" s="127"/>
      <c r="G1249" s="183" t="s">
        <v>2628</v>
      </c>
      <c r="H1249" s="183" t="s">
        <v>520</v>
      </c>
      <c r="I1249" s="12" t="s">
        <v>1585</v>
      </c>
      <c r="J1249" s="126" t="s">
        <v>1377</v>
      </c>
      <c r="K1249" s="149"/>
      <c r="L1249" s="90">
        <v>417</v>
      </c>
      <c r="M1249" s="149"/>
      <c r="N1249" s="149"/>
      <c r="O1249" s="108"/>
      <c r="P1249" s="149"/>
      <c r="Q1249" s="149"/>
      <c r="R1249" s="108">
        <v>2</v>
      </c>
      <c r="S1249" s="106">
        <f t="shared" ref="S1249" si="77">+L1249-R1249</f>
        <v>415</v>
      </c>
      <c r="T1249" s="108"/>
    </row>
    <row r="1250" spans="1:20" s="149" customFormat="1" ht="23.25" customHeight="1" x14ac:dyDescent="0.25">
      <c r="A1250" s="188"/>
      <c r="B1250" s="149" t="s">
        <v>58</v>
      </c>
      <c r="C1250" s="108"/>
      <c r="F1250" s="127"/>
      <c r="G1250" s="183" t="s">
        <v>2629</v>
      </c>
      <c r="H1250" s="183" t="s">
        <v>616</v>
      </c>
      <c r="I1250" s="12" t="s">
        <v>1585</v>
      </c>
      <c r="J1250" s="126" t="s">
        <v>1377</v>
      </c>
      <c r="L1250" s="90">
        <v>417</v>
      </c>
      <c r="O1250" s="108"/>
      <c r="R1250" s="108">
        <v>2</v>
      </c>
      <c r="S1250" s="106">
        <f t="shared" ref="S1250" si="78">+L1250-R1250</f>
        <v>415</v>
      </c>
      <c r="T1250" s="108"/>
    </row>
    <row r="1251" spans="1:20" s="149" customFormat="1" ht="29.25" customHeight="1" x14ac:dyDescent="0.25">
      <c r="A1251" s="188"/>
      <c r="B1251" s="149" t="s">
        <v>58</v>
      </c>
      <c r="C1251" s="108"/>
      <c r="F1251" s="127"/>
      <c r="G1251" s="183" t="s">
        <v>2630</v>
      </c>
      <c r="H1251" s="183" t="s">
        <v>208</v>
      </c>
      <c r="I1251" s="12" t="s">
        <v>1585</v>
      </c>
      <c r="J1251" s="179" t="s">
        <v>1379</v>
      </c>
      <c r="L1251" s="90">
        <v>417</v>
      </c>
      <c r="O1251" s="108"/>
      <c r="R1251" s="108">
        <v>2</v>
      </c>
      <c r="S1251" s="106">
        <f t="shared" ref="S1251" si="79">+L1251-O1251-R1251</f>
        <v>415</v>
      </c>
      <c r="T1251" s="108"/>
    </row>
    <row r="1252" spans="1:20" s="12" customFormat="1" ht="24" customHeight="1" x14ac:dyDescent="0.25">
      <c r="A1252" s="188"/>
      <c r="B1252" s="149" t="s">
        <v>58</v>
      </c>
      <c r="C1252" s="108"/>
      <c r="D1252" s="149"/>
      <c r="E1252" s="149"/>
      <c r="F1252" s="127"/>
      <c r="G1252" s="183" t="s">
        <v>2631</v>
      </c>
      <c r="H1252" s="183" t="s">
        <v>209</v>
      </c>
      <c r="I1252" s="12" t="s">
        <v>1585</v>
      </c>
      <c r="J1252" s="179" t="s">
        <v>1379</v>
      </c>
      <c r="K1252" s="149"/>
      <c r="L1252" s="90">
        <v>417</v>
      </c>
      <c r="M1252" s="149"/>
      <c r="N1252" s="149"/>
      <c r="O1252" s="108"/>
      <c r="P1252" s="149"/>
      <c r="Q1252" s="149"/>
      <c r="R1252" s="108">
        <v>2</v>
      </c>
      <c r="S1252" s="90">
        <f>L1252-R1252</f>
        <v>415</v>
      </c>
      <c r="T1252" s="108"/>
    </row>
    <row r="1253" spans="1:20" s="12" customFormat="1" ht="24.75" customHeight="1" x14ac:dyDescent="0.25">
      <c r="B1253" s="12" t="s">
        <v>58</v>
      </c>
      <c r="C1253" s="319"/>
      <c r="F1253" s="184"/>
      <c r="G1253" s="12" t="s">
        <v>1666</v>
      </c>
      <c r="H1253" s="183" t="s">
        <v>303</v>
      </c>
      <c r="I1253" s="12" t="s">
        <v>1585</v>
      </c>
      <c r="J1253" s="126" t="s">
        <v>1377</v>
      </c>
      <c r="L1253" s="106">
        <v>417</v>
      </c>
      <c r="O1253" s="127">
        <v>100</v>
      </c>
      <c r="R1253" s="127">
        <v>200</v>
      </c>
      <c r="S1253" s="106">
        <f>+L1253-O1253-R1253</f>
        <v>117</v>
      </c>
      <c r="T1253" s="127"/>
    </row>
    <row r="1254" spans="1:20" s="12" customFormat="1" ht="24.75" customHeight="1" x14ac:dyDescent="0.25">
      <c r="A1254" s="188"/>
      <c r="B1254" s="149" t="s">
        <v>58</v>
      </c>
      <c r="C1254" s="108"/>
      <c r="D1254" s="149"/>
      <c r="E1254" s="149"/>
      <c r="F1254" s="149"/>
      <c r="G1254" s="183" t="s">
        <v>1457</v>
      </c>
      <c r="H1254" s="183" t="s">
        <v>616</v>
      </c>
      <c r="I1254" s="183" t="s">
        <v>1107</v>
      </c>
      <c r="J1254" s="179" t="s">
        <v>1379</v>
      </c>
      <c r="K1254" s="149"/>
      <c r="L1254" s="90">
        <v>2500</v>
      </c>
      <c r="M1254" s="149"/>
      <c r="N1254" s="149"/>
      <c r="O1254" s="108"/>
      <c r="P1254" s="149"/>
      <c r="Q1254" s="149"/>
      <c r="R1254" s="108">
        <v>1250</v>
      </c>
      <c r="S1254" s="90">
        <f t="shared" ref="S1254:S1259" si="80">+L1254-R1254</f>
        <v>1250</v>
      </c>
      <c r="T1254" s="108"/>
    </row>
    <row r="1255" spans="1:20" s="12" customFormat="1" ht="24.75" customHeight="1" x14ac:dyDescent="0.25">
      <c r="A1255" s="188"/>
      <c r="B1255" s="149" t="s">
        <v>58</v>
      </c>
      <c r="C1255" s="108"/>
      <c r="D1255" s="149"/>
      <c r="E1255" s="149"/>
      <c r="F1255" s="149"/>
      <c r="G1255" s="183" t="s">
        <v>1458</v>
      </c>
      <c r="H1255" s="183" t="s">
        <v>890</v>
      </c>
      <c r="I1255" s="183" t="s">
        <v>1107</v>
      </c>
      <c r="J1255" s="179" t="s">
        <v>1379</v>
      </c>
      <c r="K1255" s="149"/>
      <c r="L1255" s="90">
        <v>2500</v>
      </c>
      <c r="M1255" s="149"/>
      <c r="N1255" s="149"/>
      <c r="O1255" s="108"/>
      <c r="P1255" s="149"/>
      <c r="Q1255" s="149"/>
      <c r="R1255" s="108">
        <v>1250</v>
      </c>
      <c r="S1255" s="90">
        <f t="shared" si="80"/>
        <v>1250</v>
      </c>
      <c r="T1255" s="108"/>
    </row>
    <row r="1256" spans="1:20" s="12" customFormat="1" ht="24.75" customHeight="1" x14ac:dyDescent="0.25">
      <c r="A1256" s="188"/>
      <c r="B1256" s="149" t="s">
        <v>58</v>
      </c>
      <c r="C1256" s="108"/>
      <c r="D1256" s="149"/>
      <c r="E1256" s="149"/>
      <c r="F1256" s="149"/>
      <c r="G1256" s="183" t="s">
        <v>1455</v>
      </c>
      <c r="H1256" s="183" t="s">
        <v>638</v>
      </c>
      <c r="I1256" s="183" t="s">
        <v>1456</v>
      </c>
      <c r="J1256" s="179" t="s">
        <v>1379</v>
      </c>
      <c r="K1256" s="149"/>
      <c r="L1256" s="90">
        <v>2500</v>
      </c>
      <c r="M1256" s="149"/>
      <c r="N1256" s="149"/>
      <c r="O1256" s="108"/>
      <c r="P1256" s="149"/>
      <c r="Q1256" s="149"/>
      <c r="R1256" s="108">
        <v>1250</v>
      </c>
      <c r="S1256" s="90">
        <f t="shared" si="80"/>
        <v>1250</v>
      </c>
      <c r="T1256" s="108"/>
    </row>
    <row r="1257" spans="1:20" s="12" customFormat="1" ht="24.75" customHeight="1" x14ac:dyDescent="0.25">
      <c r="A1257" s="188"/>
      <c r="B1257" s="149" t="s">
        <v>58</v>
      </c>
      <c r="C1257" s="108"/>
      <c r="D1257" s="149"/>
      <c r="E1257" s="149"/>
      <c r="F1257" s="149"/>
      <c r="G1257" s="183" t="s">
        <v>894</v>
      </c>
      <c r="H1257" s="183" t="s">
        <v>890</v>
      </c>
      <c r="I1257" s="183" t="s">
        <v>699</v>
      </c>
      <c r="J1257" s="179" t="s">
        <v>1379</v>
      </c>
      <c r="K1257" s="149"/>
      <c r="L1257" s="90">
        <v>600</v>
      </c>
      <c r="M1257" s="149"/>
      <c r="N1257" s="149"/>
      <c r="O1257" s="108"/>
      <c r="P1257" s="149"/>
      <c r="Q1257" s="149"/>
      <c r="R1257" s="108">
        <v>250</v>
      </c>
      <c r="S1257" s="90">
        <f t="shared" si="80"/>
        <v>350</v>
      </c>
      <c r="T1257" s="108"/>
    </row>
    <row r="1258" spans="1:20" s="12" customFormat="1" ht="24.75" customHeight="1" x14ac:dyDescent="0.25">
      <c r="A1258" s="188"/>
      <c r="B1258" s="149" t="s">
        <v>58</v>
      </c>
      <c r="C1258" s="108"/>
      <c r="D1258" s="149"/>
      <c r="E1258" s="149"/>
      <c r="F1258" s="149"/>
      <c r="G1258" s="183" t="s">
        <v>1085</v>
      </c>
      <c r="H1258" s="183" t="s">
        <v>891</v>
      </c>
      <c r="I1258" s="183" t="s">
        <v>684</v>
      </c>
      <c r="J1258" s="179" t="s">
        <v>1379</v>
      </c>
      <c r="K1258" s="149"/>
      <c r="L1258" s="90">
        <v>600</v>
      </c>
      <c r="M1258" s="149"/>
      <c r="N1258" s="149"/>
      <c r="O1258" s="108"/>
      <c r="P1258" s="149"/>
      <c r="Q1258" s="149"/>
      <c r="R1258" s="108">
        <v>250</v>
      </c>
      <c r="S1258" s="90">
        <f t="shared" si="80"/>
        <v>350</v>
      </c>
      <c r="T1258" s="108"/>
    </row>
    <row r="1259" spans="1:20" s="12" customFormat="1" ht="24.75" customHeight="1" x14ac:dyDescent="0.25">
      <c r="A1259" s="188"/>
      <c r="B1259" s="149" t="s">
        <v>58</v>
      </c>
      <c r="C1259" s="108"/>
      <c r="D1259" s="149"/>
      <c r="E1259" s="149"/>
      <c r="F1259" s="149"/>
      <c r="G1259" s="183" t="s">
        <v>895</v>
      </c>
      <c r="H1259" s="183" t="s">
        <v>892</v>
      </c>
      <c r="I1259" s="183" t="s">
        <v>669</v>
      </c>
      <c r="J1259" s="179" t="s">
        <v>1379</v>
      </c>
      <c r="K1259" s="149"/>
      <c r="L1259" s="90">
        <v>600</v>
      </c>
      <c r="M1259" s="149"/>
      <c r="N1259" s="149"/>
      <c r="O1259" s="108"/>
      <c r="P1259" s="149"/>
      <c r="Q1259" s="149"/>
      <c r="R1259" s="108">
        <v>250</v>
      </c>
      <c r="S1259" s="90">
        <f t="shared" si="80"/>
        <v>350</v>
      </c>
      <c r="T1259" s="108"/>
    </row>
    <row r="1260" spans="1:20" s="149" customFormat="1" ht="24" customHeight="1" x14ac:dyDescent="0.25">
      <c r="A1260" s="188"/>
      <c r="B1260" s="149" t="s">
        <v>58</v>
      </c>
      <c r="C1260" s="108"/>
      <c r="G1260" s="183" t="s">
        <v>896</v>
      </c>
      <c r="H1260" s="183" t="s">
        <v>890</v>
      </c>
      <c r="I1260" s="183" t="s">
        <v>699</v>
      </c>
      <c r="J1260" s="179" t="s">
        <v>649</v>
      </c>
      <c r="L1260" s="90">
        <v>502</v>
      </c>
      <c r="O1260" s="108"/>
      <c r="R1260" s="108">
        <v>2</v>
      </c>
      <c r="S1260" s="90"/>
      <c r="T1260" s="108"/>
    </row>
    <row r="1261" spans="1:20" s="12" customFormat="1" ht="21.75" customHeight="1" x14ac:dyDescent="0.25">
      <c r="A1261" s="188"/>
      <c r="B1261" s="149" t="s">
        <v>58</v>
      </c>
      <c r="C1261" s="108"/>
      <c r="D1261" s="149"/>
      <c r="E1261" s="149"/>
      <c r="F1261" s="149"/>
      <c r="G1261" s="183" t="s">
        <v>897</v>
      </c>
      <c r="H1261" s="183" t="s">
        <v>890</v>
      </c>
      <c r="I1261" s="183" t="s">
        <v>669</v>
      </c>
      <c r="J1261" s="179" t="s">
        <v>649</v>
      </c>
      <c r="K1261" s="149"/>
      <c r="L1261" s="90">
        <v>602</v>
      </c>
      <c r="M1261" s="149"/>
      <c r="N1261" s="149"/>
      <c r="O1261" s="108"/>
      <c r="P1261" s="149"/>
      <c r="Q1261" s="149"/>
      <c r="R1261" s="108">
        <v>2</v>
      </c>
      <c r="S1261" s="90"/>
      <c r="T1261" s="108"/>
    </row>
    <row r="1262" spans="1:20" s="12" customFormat="1" ht="20.25" customHeight="1" x14ac:dyDescent="0.25">
      <c r="A1262" s="188"/>
      <c r="B1262" s="149" t="s">
        <v>58</v>
      </c>
      <c r="C1262" s="108"/>
      <c r="D1262" s="149"/>
      <c r="E1262" s="149"/>
      <c r="F1262" s="149"/>
      <c r="G1262" s="183" t="s">
        <v>898</v>
      </c>
      <c r="H1262" s="183" t="s">
        <v>890</v>
      </c>
      <c r="I1262" s="183" t="s">
        <v>684</v>
      </c>
      <c r="J1262" s="179" t="s">
        <v>649</v>
      </c>
      <c r="K1262" s="149"/>
      <c r="L1262" s="90">
        <v>502</v>
      </c>
      <c r="M1262" s="149"/>
      <c r="N1262" s="149"/>
      <c r="O1262" s="108"/>
      <c r="P1262" s="149"/>
      <c r="Q1262" s="149"/>
      <c r="R1262" s="108">
        <v>2</v>
      </c>
      <c r="S1262" s="90"/>
      <c r="T1262" s="108"/>
    </row>
    <row r="1263" spans="1:20" s="12" customFormat="1" ht="16.5" customHeight="1" x14ac:dyDescent="0.25">
      <c r="A1263" s="188"/>
      <c r="B1263" s="149" t="s">
        <v>58</v>
      </c>
      <c r="C1263" s="108"/>
      <c r="D1263" s="149"/>
      <c r="E1263" s="149"/>
      <c r="F1263" s="149"/>
      <c r="G1263" s="183" t="s">
        <v>2620</v>
      </c>
      <c r="H1263" s="183" t="s">
        <v>893</v>
      </c>
      <c r="I1263" s="183" t="s">
        <v>2621</v>
      </c>
      <c r="J1263" s="179" t="s">
        <v>1379</v>
      </c>
      <c r="K1263" s="149"/>
      <c r="L1263" s="90">
        <v>1850</v>
      </c>
      <c r="M1263" s="149"/>
      <c r="N1263" s="149"/>
      <c r="O1263" s="108"/>
      <c r="P1263" s="149"/>
      <c r="Q1263" s="149"/>
      <c r="R1263" s="108">
        <v>1250</v>
      </c>
      <c r="S1263" s="90">
        <f>+L1263-R1263</f>
        <v>600</v>
      </c>
      <c r="T1263" s="108"/>
    </row>
    <row r="1264" spans="1:20" s="12" customFormat="1" ht="18" customHeight="1" x14ac:dyDescent="0.25">
      <c r="A1264" s="188"/>
      <c r="B1264" s="149" t="s">
        <v>58</v>
      </c>
      <c r="C1264" s="108"/>
      <c r="D1264" s="149"/>
      <c r="E1264" s="149"/>
      <c r="F1264" s="149"/>
      <c r="G1264" s="183" t="s">
        <v>899</v>
      </c>
      <c r="H1264" s="183" t="s">
        <v>157</v>
      </c>
      <c r="I1264" s="183" t="s">
        <v>699</v>
      </c>
      <c r="J1264" s="179" t="s">
        <v>649</v>
      </c>
      <c r="K1264" s="149"/>
      <c r="L1264" s="90">
        <v>502</v>
      </c>
      <c r="M1264" s="149"/>
      <c r="N1264" s="149"/>
      <c r="O1264" s="108"/>
      <c r="P1264" s="149"/>
      <c r="Q1264" s="149"/>
      <c r="R1264" s="108">
        <v>2</v>
      </c>
      <c r="S1264" s="90"/>
      <c r="T1264" s="108"/>
    </row>
    <row r="1265" spans="1:20" s="12" customFormat="1" ht="16.5" customHeight="1" x14ac:dyDescent="0.25">
      <c r="A1265" s="188"/>
      <c r="B1265" s="149" t="s">
        <v>58</v>
      </c>
      <c r="C1265" s="108"/>
      <c r="D1265" s="149"/>
      <c r="E1265" s="149"/>
      <c r="F1265" s="149"/>
      <c r="G1265" s="183" t="s">
        <v>900</v>
      </c>
      <c r="H1265" s="183" t="s">
        <v>616</v>
      </c>
      <c r="I1265" s="183" t="s">
        <v>684</v>
      </c>
      <c r="J1265" s="179" t="s">
        <v>1379</v>
      </c>
      <c r="K1265" s="149"/>
      <c r="L1265" s="90">
        <v>600</v>
      </c>
      <c r="M1265" s="149"/>
      <c r="N1265" s="149"/>
      <c r="O1265" s="108"/>
      <c r="P1265" s="149"/>
      <c r="Q1265" s="149"/>
      <c r="R1265" s="108">
        <v>250</v>
      </c>
      <c r="S1265" s="90">
        <f>+L1265-R1265</f>
        <v>350</v>
      </c>
      <c r="T1265" s="108"/>
    </row>
    <row r="1266" spans="1:20" s="12" customFormat="1" ht="24.75" customHeight="1" x14ac:dyDescent="0.25">
      <c r="A1266" s="188"/>
      <c r="B1266" s="149" t="s">
        <v>58</v>
      </c>
      <c r="C1266" s="108"/>
      <c r="D1266" s="149"/>
      <c r="E1266" s="149"/>
      <c r="F1266" s="149"/>
      <c r="G1266" s="183" t="s">
        <v>901</v>
      </c>
      <c r="H1266" s="183" t="s">
        <v>520</v>
      </c>
      <c r="I1266" s="183" t="s">
        <v>668</v>
      </c>
      <c r="J1266" s="179" t="s">
        <v>649</v>
      </c>
      <c r="K1266" s="149"/>
      <c r="L1266" s="90">
        <v>502</v>
      </c>
      <c r="M1266" s="149"/>
      <c r="N1266" s="149"/>
      <c r="O1266" s="108"/>
      <c r="P1266" s="149"/>
      <c r="Q1266" s="149"/>
      <c r="R1266" s="108">
        <v>2</v>
      </c>
      <c r="S1266" s="90"/>
      <c r="T1266" s="108"/>
    </row>
    <row r="1267" spans="1:20" s="12" customFormat="1" ht="24.75" customHeight="1" x14ac:dyDescent="0.25">
      <c r="A1267" s="188"/>
      <c r="B1267" s="149" t="s">
        <v>58</v>
      </c>
      <c r="C1267" s="108"/>
      <c r="D1267" s="149"/>
      <c r="E1267" s="149"/>
      <c r="F1267" s="149"/>
      <c r="G1267" s="183" t="s">
        <v>902</v>
      </c>
      <c r="H1267" s="183" t="s">
        <v>890</v>
      </c>
      <c r="I1267" s="183" t="s">
        <v>669</v>
      </c>
      <c r="J1267" s="179" t="s">
        <v>1379</v>
      </c>
      <c r="K1267" s="149"/>
      <c r="L1267" s="90">
        <v>602</v>
      </c>
      <c r="M1267" s="149"/>
      <c r="N1267" s="149"/>
      <c r="O1267" s="108"/>
      <c r="P1267" s="149"/>
      <c r="Q1267" s="149"/>
      <c r="R1267" s="108">
        <v>250</v>
      </c>
      <c r="S1267" s="90">
        <f t="shared" ref="S1267:S1276" si="81">+L1267-R1267</f>
        <v>352</v>
      </c>
      <c r="T1267" s="108"/>
    </row>
    <row r="1268" spans="1:20" s="12" customFormat="1" ht="24.75" customHeight="1" x14ac:dyDescent="0.25">
      <c r="A1268" s="188"/>
      <c r="B1268" s="149" t="s">
        <v>58</v>
      </c>
      <c r="C1268" s="108"/>
      <c r="D1268" s="149"/>
      <c r="E1268" s="149"/>
      <c r="F1268" s="149"/>
      <c r="G1268" s="183" t="s">
        <v>764</v>
      </c>
      <c r="H1268" s="183" t="s">
        <v>520</v>
      </c>
      <c r="I1268" s="183" t="s">
        <v>667</v>
      </c>
      <c r="J1268" s="179" t="s">
        <v>1379</v>
      </c>
      <c r="K1268" s="149"/>
      <c r="L1268" s="90">
        <v>1500</v>
      </c>
      <c r="M1268" s="149"/>
      <c r="N1268" s="149"/>
      <c r="O1268" s="108"/>
      <c r="P1268" s="149"/>
      <c r="Q1268" s="149"/>
      <c r="R1268" s="108">
        <v>500</v>
      </c>
      <c r="S1268" s="90">
        <f t="shared" si="81"/>
        <v>1000</v>
      </c>
      <c r="T1268" s="108"/>
    </row>
    <row r="1269" spans="1:20" s="12" customFormat="1" ht="24.75" customHeight="1" x14ac:dyDescent="0.25">
      <c r="A1269" s="188"/>
      <c r="B1269" s="149" t="s">
        <v>58</v>
      </c>
      <c r="C1269" s="108"/>
      <c r="D1269" s="149"/>
      <c r="E1269" s="149"/>
      <c r="F1269" s="149"/>
      <c r="G1269" s="183" t="s">
        <v>2622</v>
      </c>
      <c r="H1269" s="183" t="s">
        <v>891</v>
      </c>
      <c r="I1269" s="183" t="s">
        <v>2621</v>
      </c>
      <c r="J1269" s="179" t="s">
        <v>1379</v>
      </c>
      <c r="K1269" s="149"/>
      <c r="L1269" s="90">
        <v>1850</v>
      </c>
      <c r="M1269" s="149"/>
      <c r="N1269" s="149"/>
      <c r="O1269" s="108"/>
      <c r="P1269" s="149"/>
      <c r="Q1269" s="149"/>
      <c r="R1269" s="108">
        <v>500</v>
      </c>
      <c r="S1269" s="90">
        <f t="shared" si="81"/>
        <v>1350</v>
      </c>
      <c r="T1269" s="108"/>
    </row>
    <row r="1270" spans="1:20" s="12" customFormat="1" ht="24.75" customHeight="1" x14ac:dyDescent="0.25">
      <c r="A1270" s="188"/>
      <c r="B1270" s="149"/>
      <c r="C1270" s="108"/>
      <c r="D1270" s="149"/>
      <c r="E1270" s="149"/>
      <c r="F1270" s="149"/>
      <c r="G1270" s="183" t="s">
        <v>2623</v>
      </c>
      <c r="H1270" s="183" t="s">
        <v>893</v>
      </c>
      <c r="I1270" s="183" t="s">
        <v>2621</v>
      </c>
      <c r="J1270" s="179" t="s">
        <v>1377</v>
      </c>
      <c r="K1270" s="149"/>
      <c r="L1270" s="90">
        <v>1850</v>
      </c>
      <c r="M1270" s="149"/>
      <c r="N1270" s="149"/>
      <c r="O1270" s="108"/>
      <c r="P1270" s="149"/>
      <c r="Q1270" s="149"/>
      <c r="R1270" s="108">
        <v>500</v>
      </c>
      <c r="S1270" s="90">
        <f t="shared" si="81"/>
        <v>1350</v>
      </c>
      <c r="T1270" s="108"/>
    </row>
    <row r="1271" spans="1:20" s="12" customFormat="1" ht="24.75" customHeight="1" x14ac:dyDescent="0.25">
      <c r="A1271" s="188"/>
      <c r="B1271" s="149"/>
      <c r="C1271" s="108"/>
      <c r="D1271" s="149"/>
      <c r="E1271" s="149"/>
      <c r="F1271" s="149"/>
      <c r="G1271" s="183" t="s">
        <v>2624</v>
      </c>
      <c r="H1271" s="183" t="s">
        <v>891</v>
      </c>
      <c r="I1271" s="183" t="s">
        <v>2621</v>
      </c>
      <c r="J1271" s="179" t="s">
        <v>1377</v>
      </c>
      <c r="K1271" s="149"/>
      <c r="L1271" s="90">
        <v>1850</v>
      </c>
      <c r="M1271" s="149"/>
      <c r="N1271" s="149"/>
      <c r="O1271" s="108"/>
      <c r="P1271" s="149"/>
      <c r="Q1271" s="149"/>
      <c r="R1271" s="108">
        <v>500</v>
      </c>
      <c r="S1271" s="90">
        <f t="shared" si="81"/>
        <v>1350</v>
      </c>
      <c r="T1271" s="108"/>
    </row>
    <row r="1272" spans="1:20" s="12" customFormat="1" ht="24.75" customHeight="1" x14ac:dyDescent="0.25">
      <c r="B1272" s="12" t="s">
        <v>58</v>
      </c>
      <c r="C1272" s="319"/>
      <c r="F1272" s="184" t="s">
        <v>1284</v>
      </c>
      <c r="G1272" s="12" t="s">
        <v>960</v>
      </c>
      <c r="H1272" s="12" t="s">
        <v>331</v>
      </c>
      <c r="I1272" s="12" t="s">
        <v>1585</v>
      </c>
      <c r="J1272" s="126" t="s">
        <v>1377</v>
      </c>
      <c r="L1272" s="106">
        <v>417</v>
      </c>
      <c r="O1272" s="127"/>
      <c r="R1272" s="127">
        <v>200</v>
      </c>
      <c r="S1272" s="106">
        <f t="shared" si="81"/>
        <v>217</v>
      </c>
      <c r="T1272" s="127"/>
    </row>
    <row r="1273" spans="1:20" s="12" customFormat="1" ht="24.75" customHeight="1" x14ac:dyDescent="0.25">
      <c r="B1273" s="12" t="s">
        <v>58</v>
      </c>
      <c r="C1273" s="319"/>
      <c r="F1273" s="184"/>
      <c r="G1273" s="12" t="s">
        <v>960</v>
      </c>
      <c r="H1273" s="12" t="s">
        <v>331</v>
      </c>
      <c r="I1273" s="12" t="s">
        <v>1585</v>
      </c>
      <c r="J1273" s="126" t="s">
        <v>1377</v>
      </c>
      <c r="L1273" s="106">
        <v>417</v>
      </c>
      <c r="O1273" s="127"/>
      <c r="R1273" s="127">
        <v>200</v>
      </c>
      <c r="S1273" s="106">
        <f t="shared" si="81"/>
        <v>217</v>
      </c>
      <c r="T1273" s="127"/>
    </row>
    <row r="1274" spans="1:20" s="12" customFormat="1" ht="24.75" customHeight="1" x14ac:dyDescent="0.25">
      <c r="B1274" s="12" t="s">
        <v>58</v>
      </c>
      <c r="C1274" s="319"/>
      <c r="F1274" s="184" t="s">
        <v>1280</v>
      </c>
      <c r="G1274" s="12" t="s">
        <v>960</v>
      </c>
      <c r="H1274" s="12" t="s">
        <v>155</v>
      </c>
      <c r="I1274" s="12" t="s">
        <v>1585</v>
      </c>
      <c r="J1274" s="126" t="s">
        <v>1377</v>
      </c>
      <c r="L1274" s="106">
        <v>417</v>
      </c>
      <c r="O1274" s="127"/>
      <c r="R1274" s="127">
        <v>200</v>
      </c>
      <c r="S1274" s="106">
        <f t="shared" si="81"/>
        <v>217</v>
      </c>
      <c r="T1274" s="127"/>
    </row>
    <row r="1275" spans="1:20" s="12" customFormat="1" ht="24.75" customHeight="1" x14ac:dyDescent="0.25">
      <c r="B1275" s="12" t="s">
        <v>58</v>
      </c>
      <c r="C1275" s="319"/>
      <c r="F1275" s="184" t="s">
        <v>1285</v>
      </c>
      <c r="G1275" s="12" t="s">
        <v>960</v>
      </c>
      <c r="H1275" s="12" t="s">
        <v>332</v>
      </c>
      <c r="I1275" s="12" t="s">
        <v>1585</v>
      </c>
      <c r="J1275" s="126" t="s">
        <v>1377</v>
      </c>
      <c r="L1275" s="106">
        <v>417</v>
      </c>
      <c r="O1275" s="127"/>
      <c r="R1275" s="127">
        <v>200</v>
      </c>
      <c r="S1275" s="106">
        <f t="shared" si="81"/>
        <v>217</v>
      </c>
      <c r="T1275" s="127"/>
    </row>
    <row r="1276" spans="1:20" s="12" customFormat="1" ht="24.75" customHeight="1" x14ac:dyDescent="0.25">
      <c r="B1276" s="12" t="s">
        <v>58</v>
      </c>
      <c r="C1276" s="319"/>
      <c r="F1276" s="184" t="s">
        <v>1286</v>
      </c>
      <c r="G1276" s="12" t="s">
        <v>960</v>
      </c>
      <c r="H1276" s="12" t="s">
        <v>903</v>
      </c>
      <c r="I1276" s="12" t="s">
        <v>1585</v>
      </c>
      <c r="J1276" s="126" t="s">
        <v>1377</v>
      </c>
      <c r="L1276" s="106">
        <v>417</v>
      </c>
      <c r="O1276" s="127"/>
      <c r="R1276" s="127">
        <v>200</v>
      </c>
      <c r="S1276" s="106">
        <f t="shared" si="81"/>
        <v>217</v>
      </c>
      <c r="T1276" s="127"/>
    </row>
    <row r="1277" spans="1:20" s="12" customFormat="1" ht="24.75" customHeight="1" x14ac:dyDescent="0.25">
      <c r="A1277" s="149" t="s">
        <v>40</v>
      </c>
      <c r="B1277" s="149" t="s">
        <v>58</v>
      </c>
      <c r="C1277" s="108"/>
      <c r="D1277" s="149"/>
      <c r="E1277" s="149"/>
      <c r="F1277" s="149"/>
      <c r="G1277" s="125" t="s">
        <v>990</v>
      </c>
      <c r="H1277" s="149" t="s">
        <v>521</v>
      </c>
      <c r="I1277" s="149" t="s">
        <v>606</v>
      </c>
      <c r="J1277" s="179" t="s">
        <v>649</v>
      </c>
      <c r="K1277" s="149"/>
      <c r="L1277" s="108">
        <v>900</v>
      </c>
      <c r="M1277" s="149"/>
      <c r="N1277" s="149"/>
      <c r="O1277" s="108">
        <v>400</v>
      </c>
      <c r="P1277" s="149"/>
      <c r="Q1277" s="149"/>
      <c r="R1277" s="108">
        <f>+L1277-O1277</f>
        <v>500</v>
      </c>
      <c r="S1277" s="90"/>
      <c r="T1277" s="90"/>
    </row>
    <row r="1278" spans="1:20" s="12" customFormat="1" ht="24.75" customHeight="1" x14ac:dyDescent="0.25">
      <c r="A1278" s="188" t="s">
        <v>40</v>
      </c>
      <c r="B1278" s="149" t="s">
        <v>58</v>
      </c>
      <c r="C1278" s="108"/>
      <c r="D1278" s="149"/>
      <c r="E1278" s="149"/>
      <c r="F1278" s="149"/>
      <c r="G1278" s="179" t="s">
        <v>522</v>
      </c>
      <c r="H1278" s="125" t="s">
        <v>523</v>
      </c>
      <c r="I1278" s="191" t="s">
        <v>1316</v>
      </c>
      <c r="J1278" s="179" t="s">
        <v>649</v>
      </c>
      <c r="K1278" s="149"/>
      <c r="L1278" s="108">
        <v>530</v>
      </c>
      <c r="M1278" s="149"/>
      <c r="N1278" s="149"/>
      <c r="O1278" s="108">
        <v>500</v>
      </c>
      <c r="P1278" s="149"/>
      <c r="Q1278" s="149"/>
      <c r="R1278" s="108">
        <f>+L1278-O1278</f>
        <v>30</v>
      </c>
      <c r="S1278" s="108"/>
      <c r="T1278" s="108"/>
    </row>
    <row r="1279" spans="1:20" s="12" customFormat="1" ht="24.75" customHeight="1" x14ac:dyDescent="0.25">
      <c r="A1279" s="188" t="s">
        <v>40</v>
      </c>
      <c r="B1279" s="149" t="s">
        <v>58</v>
      </c>
      <c r="C1279" s="108"/>
      <c r="D1279" s="149"/>
      <c r="E1279" s="149"/>
      <c r="F1279" s="149"/>
      <c r="G1279" s="179" t="s">
        <v>991</v>
      </c>
      <c r="H1279" s="125" t="s">
        <v>155</v>
      </c>
      <c r="I1279" s="191" t="s">
        <v>992</v>
      </c>
      <c r="J1279" s="179" t="s">
        <v>1379</v>
      </c>
      <c r="K1279" s="149"/>
      <c r="L1279" s="108">
        <v>4500</v>
      </c>
      <c r="M1279" s="149"/>
      <c r="N1279" s="149"/>
      <c r="O1279" s="108">
        <v>300</v>
      </c>
      <c r="P1279" s="149"/>
      <c r="Q1279" s="149"/>
      <c r="R1279" s="108">
        <v>1500</v>
      </c>
      <c r="S1279" s="108">
        <f>+L1279-O1279-R1279</f>
        <v>2700</v>
      </c>
      <c r="T1279" s="108"/>
    </row>
    <row r="1280" spans="1:20" s="12" customFormat="1" ht="24.75" customHeight="1" x14ac:dyDescent="0.25">
      <c r="A1280" s="188"/>
      <c r="B1280" s="149" t="s">
        <v>58</v>
      </c>
      <c r="C1280" s="108"/>
      <c r="D1280" s="149"/>
      <c r="E1280" s="149"/>
      <c r="F1280" s="149"/>
      <c r="G1280" s="183" t="s">
        <v>904</v>
      </c>
      <c r="H1280" s="183" t="s">
        <v>155</v>
      </c>
      <c r="I1280" s="183" t="s">
        <v>762</v>
      </c>
      <c r="J1280" s="179" t="s">
        <v>1379</v>
      </c>
      <c r="K1280" s="149"/>
      <c r="L1280" s="90">
        <v>2500</v>
      </c>
      <c r="M1280" s="149"/>
      <c r="N1280" s="149"/>
      <c r="O1280" s="108">
        <v>300</v>
      </c>
      <c r="P1280" s="149"/>
      <c r="Q1280" s="149"/>
      <c r="R1280" s="108">
        <v>750</v>
      </c>
      <c r="S1280" s="90">
        <f>+L1280-O1280-R1280</f>
        <v>1450</v>
      </c>
      <c r="T1280" s="108"/>
    </row>
    <row r="1281" spans="1:20" s="12" customFormat="1" ht="20.25" customHeight="1" x14ac:dyDescent="0.25">
      <c r="A1281" s="188"/>
      <c r="B1281" s="149" t="s">
        <v>58</v>
      </c>
      <c r="C1281" s="108"/>
      <c r="D1281" s="149"/>
      <c r="E1281" s="149"/>
      <c r="F1281" s="149"/>
      <c r="G1281" s="183" t="s">
        <v>1459</v>
      </c>
      <c r="H1281" s="183" t="s">
        <v>523</v>
      </c>
      <c r="I1281" s="183" t="s">
        <v>1384</v>
      </c>
      <c r="J1281" s="179" t="s">
        <v>1379</v>
      </c>
      <c r="K1281" s="149"/>
      <c r="L1281" s="90">
        <v>2500</v>
      </c>
      <c r="M1281" s="149"/>
      <c r="N1281" s="149"/>
      <c r="O1281" s="108">
        <v>300</v>
      </c>
      <c r="P1281" s="149"/>
      <c r="Q1281" s="149"/>
      <c r="R1281" s="108">
        <v>350</v>
      </c>
      <c r="S1281" s="90">
        <f>+L1281-O1281-R1281</f>
        <v>1850</v>
      </c>
      <c r="T1281" s="108"/>
    </row>
    <row r="1282" spans="1:20" s="12" customFormat="1" ht="24.75" customHeight="1" x14ac:dyDescent="0.25">
      <c r="A1282" s="188"/>
      <c r="B1282" s="149"/>
      <c r="C1282" s="108"/>
      <c r="D1282" s="149"/>
      <c r="E1282" s="149"/>
      <c r="F1282" s="149"/>
      <c r="G1282" s="196" t="s">
        <v>2940</v>
      </c>
      <c r="H1282" s="196" t="s">
        <v>1557</v>
      </c>
      <c r="I1282" s="196" t="s">
        <v>2941</v>
      </c>
      <c r="J1282" s="150" t="s">
        <v>1494</v>
      </c>
      <c r="K1282" s="196"/>
      <c r="L1282" s="339">
        <v>2000</v>
      </c>
      <c r="M1282" s="196"/>
      <c r="N1282" s="196"/>
      <c r="O1282" s="196"/>
      <c r="P1282" s="196"/>
      <c r="Q1282" s="196"/>
      <c r="R1282" s="339">
        <v>750</v>
      </c>
      <c r="S1282" s="339">
        <f>+L1282-R1282</f>
        <v>1250</v>
      </c>
      <c r="T1282" s="108"/>
    </row>
    <row r="1283" spans="1:20" s="12" customFormat="1" ht="24.75" customHeight="1" x14ac:dyDescent="0.25">
      <c r="A1283" s="188" t="s">
        <v>40</v>
      </c>
      <c r="B1283" s="108"/>
      <c r="C1283" s="108"/>
      <c r="D1283" s="108"/>
      <c r="E1283" s="108"/>
      <c r="F1283" s="108"/>
      <c r="G1283" s="125" t="s">
        <v>933</v>
      </c>
      <c r="H1283" s="125" t="s">
        <v>932</v>
      </c>
      <c r="I1283" s="191" t="s">
        <v>1071</v>
      </c>
      <c r="J1283" s="179" t="s">
        <v>649</v>
      </c>
      <c r="K1283" s="149"/>
      <c r="L1283" s="108">
        <v>372</v>
      </c>
      <c r="M1283" s="149"/>
      <c r="N1283" s="149"/>
      <c r="O1283" s="108">
        <v>350</v>
      </c>
      <c r="P1283" s="149"/>
      <c r="Q1283" s="149"/>
      <c r="R1283" s="108">
        <f>+L1283-O1283</f>
        <v>22</v>
      </c>
      <c r="S1283" s="108"/>
      <c r="T1283" s="108"/>
    </row>
    <row r="1284" spans="1:20" s="12" customFormat="1" ht="24.75" customHeight="1" x14ac:dyDescent="0.25">
      <c r="A1284" s="188"/>
      <c r="B1284" s="149"/>
      <c r="C1284" s="108"/>
      <c r="D1284" s="149"/>
      <c r="E1284" s="149"/>
      <c r="F1284" s="149"/>
      <c r="G1284" s="183" t="s">
        <v>1463</v>
      </c>
      <c r="H1284" s="183" t="s">
        <v>1462</v>
      </c>
      <c r="I1284" s="183" t="s">
        <v>347</v>
      </c>
      <c r="J1284" s="179" t="s">
        <v>649</v>
      </c>
      <c r="K1284" s="149"/>
      <c r="L1284" s="90">
        <v>353</v>
      </c>
      <c r="M1284" s="149"/>
      <c r="N1284" s="149"/>
      <c r="O1284" s="108">
        <v>350</v>
      </c>
      <c r="P1284" s="149"/>
      <c r="Q1284" s="149"/>
      <c r="R1284" s="108">
        <f>+L1284-O1284</f>
        <v>3</v>
      </c>
      <c r="S1284" s="108"/>
      <c r="T1284" s="108"/>
    </row>
    <row r="1285" spans="1:20" s="12" customFormat="1" ht="27.75" customHeight="1" x14ac:dyDescent="0.25">
      <c r="C1285" s="319"/>
      <c r="F1285" s="184" t="s">
        <v>1290</v>
      </c>
      <c r="G1285" s="12" t="s">
        <v>960</v>
      </c>
      <c r="H1285" s="12" t="s">
        <v>524</v>
      </c>
      <c r="I1285" s="12" t="s">
        <v>1585</v>
      </c>
      <c r="J1285" s="126" t="s">
        <v>1377</v>
      </c>
      <c r="L1285" s="106">
        <v>417</v>
      </c>
      <c r="O1285" s="127"/>
      <c r="R1285" s="127">
        <v>200</v>
      </c>
      <c r="S1285" s="106">
        <f>+L1285-R1285</f>
        <v>217</v>
      </c>
      <c r="T1285" s="127"/>
    </row>
    <row r="1286" spans="1:20" s="12" customFormat="1" ht="27.75" customHeight="1" x14ac:dyDescent="0.25">
      <c r="C1286" s="319"/>
      <c r="F1286" s="184"/>
      <c r="G1286" s="12" t="s">
        <v>1763</v>
      </c>
      <c r="H1286" s="12" t="s">
        <v>639</v>
      </c>
      <c r="I1286" s="12" t="s">
        <v>1764</v>
      </c>
      <c r="J1286" s="126" t="s">
        <v>1377</v>
      </c>
      <c r="L1286" s="106">
        <v>1500</v>
      </c>
      <c r="O1286" s="127"/>
      <c r="R1286" s="127">
        <v>200</v>
      </c>
      <c r="S1286" s="106">
        <f>+L1286-R1286</f>
        <v>1300</v>
      </c>
      <c r="T1286" s="127"/>
    </row>
    <row r="1287" spans="1:20" s="12" customFormat="1" ht="24.75" customHeight="1" x14ac:dyDescent="0.25">
      <c r="A1287" s="188" t="s">
        <v>40</v>
      </c>
      <c r="B1287" s="179" t="s">
        <v>62</v>
      </c>
      <c r="C1287" s="108"/>
      <c r="D1287" s="149"/>
      <c r="E1287" s="149"/>
      <c r="F1287" s="149"/>
      <c r="G1287" s="179" t="s">
        <v>525</v>
      </c>
      <c r="H1287" s="125" t="s">
        <v>526</v>
      </c>
      <c r="I1287" s="191" t="s">
        <v>347</v>
      </c>
      <c r="J1287" s="179" t="s">
        <v>649</v>
      </c>
      <c r="K1287" s="149"/>
      <c r="L1287" s="108">
        <v>471</v>
      </c>
      <c r="M1287" s="149"/>
      <c r="N1287" s="149"/>
      <c r="O1287" s="108"/>
      <c r="P1287" s="149"/>
      <c r="Q1287" s="149"/>
      <c r="R1287" s="108">
        <f t="shared" ref="R1287:R1293" si="82">+L1287</f>
        <v>471</v>
      </c>
      <c r="S1287" s="108"/>
      <c r="T1287" s="108"/>
    </row>
    <row r="1288" spans="1:20" s="12" customFormat="1" ht="24.75" customHeight="1" x14ac:dyDescent="0.25">
      <c r="A1288" s="188" t="s">
        <v>40</v>
      </c>
      <c r="B1288" s="179" t="s">
        <v>62</v>
      </c>
      <c r="C1288" s="108"/>
      <c r="D1288" s="149"/>
      <c r="E1288" s="149"/>
      <c r="F1288" s="149"/>
      <c r="G1288" s="179" t="s">
        <v>527</v>
      </c>
      <c r="H1288" s="125" t="s">
        <v>528</v>
      </c>
      <c r="I1288" s="191" t="s">
        <v>347</v>
      </c>
      <c r="J1288" s="179" t="s">
        <v>649</v>
      </c>
      <c r="K1288" s="149"/>
      <c r="L1288" s="108">
        <v>225</v>
      </c>
      <c r="M1288" s="149"/>
      <c r="N1288" s="149"/>
      <c r="O1288" s="108"/>
      <c r="P1288" s="149"/>
      <c r="Q1288" s="149"/>
      <c r="R1288" s="108">
        <f t="shared" si="82"/>
        <v>225</v>
      </c>
      <c r="S1288" s="108"/>
      <c r="T1288" s="108"/>
    </row>
    <row r="1289" spans="1:20" s="12" customFormat="1" ht="24.75" customHeight="1" x14ac:dyDescent="0.25">
      <c r="A1289" s="188" t="s">
        <v>40</v>
      </c>
      <c r="B1289" s="179" t="s">
        <v>62</v>
      </c>
      <c r="C1289" s="108"/>
      <c r="D1289" s="149"/>
      <c r="E1289" s="149"/>
      <c r="F1289" s="149"/>
      <c r="G1289" s="179" t="s">
        <v>529</v>
      </c>
      <c r="H1289" s="125" t="s">
        <v>530</v>
      </c>
      <c r="I1289" s="191" t="s">
        <v>347</v>
      </c>
      <c r="J1289" s="179" t="s">
        <v>649</v>
      </c>
      <c r="K1289" s="149"/>
      <c r="L1289" s="108">
        <v>447</v>
      </c>
      <c r="M1289" s="149"/>
      <c r="N1289" s="149"/>
      <c r="O1289" s="108">
        <v>91</v>
      </c>
      <c r="P1289" s="149"/>
      <c r="Q1289" s="149"/>
      <c r="R1289" s="108">
        <f>+L1289-O1289</f>
        <v>356</v>
      </c>
      <c r="S1289" s="108"/>
      <c r="T1289" s="108"/>
    </row>
    <row r="1290" spans="1:20" s="12" customFormat="1" ht="24.75" customHeight="1" x14ac:dyDescent="0.25">
      <c r="A1290" s="188" t="s">
        <v>40</v>
      </c>
      <c r="B1290" s="179" t="s">
        <v>62</v>
      </c>
      <c r="C1290" s="108"/>
      <c r="D1290" s="149"/>
      <c r="E1290" s="149"/>
      <c r="F1290" s="149"/>
      <c r="G1290" s="179" t="s">
        <v>531</v>
      </c>
      <c r="H1290" s="125" t="s">
        <v>530</v>
      </c>
      <c r="I1290" s="191" t="s">
        <v>347</v>
      </c>
      <c r="J1290" s="179" t="s">
        <v>649</v>
      </c>
      <c r="K1290" s="149"/>
      <c r="L1290" s="108">
        <v>447</v>
      </c>
      <c r="M1290" s="149"/>
      <c r="N1290" s="149"/>
      <c r="O1290" s="108">
        <v>71</v>
      </c>
      <c r="P1290" s="149"/>
      <c r="Q1290" s="149"/>
      <c r="R1290" s="108">
        <f>+L1290-O1290</f>
        <v>376</v>
      </c>
      <c r="S1290" s="108"/>
      <c r="T1290" s="108"/>
    </row>
    <row r="1291" spans="1:20" s="12" customFormat="1" ht="24.75" customHeight="1" x14ac:dyDescent="0.25">
      <c r="A1291" s="188" t="s">
        <v>40</v>
      </c>
      <c r="B1291" s="179" t="s">
        <v>62</v>
      </c>
      <c r="C1291" s="108"/>
      <c r="D1291" s="149"/>
      <c r="E1291" s="149"/>
      <c r="F1291" s="149"/>
      <c r="G1291" s="179" t="s">
        <v>532</v>
      </c>
      <c r="H1291" s="125" t="s">
        <v>533</v>
      </c>
      <c r="I1291" s="191" t="s">
        <v>347</v>
      </c>
      <c r="J1291" s="179" t="s">
        <v>649</v>
      </c>
      <c r="K1291" s="149"/>
      <c r="L1291" s="108">
        <v>441</v>
      </c>
      <c r="M1291" s="149"/>
      <c r="N1291" s="149"/>
      <c r="O1291" s="108">
        <v>94</v>
      </c>
      <c r="P1291" s="149"/>
      <c r="Q1291" s="149"/>
      <c r="R1291" s="108">
        <f>+L1291-O1291</f>
        <v>347</v>
      </c>
      <c r="S1291" s="108"/>
      <c r="T1291" s="108"/>
    </row>
    <row r="1292" spans="1:20" s="12" customFormat="1" ht="24.75" customHeight="1" x14ac:dyDescent="0.25">
      <c r="A1292" s="188" t="s">
        <v>40</v>
      </c>
      <c r="B1292" s="179" t="s">
        <v>62</v>
      </c>
      <c r="C1292" s="108"/>
      <c r="D1292" s="149"/>
      <c r="E1292" s="149"/>
      <c r="F1292" s="149"/>
      <c r="G1292" s="179" t="s">
        <v>534</v>
      </c>
      <c r="H1292" s="125" t="s">
        <v>535</v>
      </c>
      <c r="I1292" s="191" t="s">
        <v>347</v>
      </c>
      <c r="J1292" s="179" t="s">
        <v>649</v>
      </c>
      <c r="K1292" s="149"/>
      <c r="L1292" s="108">
        <v>441</v>
      </c>
      <c r="M1292" s="149"/>
      <c r="N1292" s="149"/>
      <c r="O1292" s="108">
        <v>92</v>
      </c>
      <c r="P1292" s="149"/>
      <c r="Q1292" s="149"/>
      <c r="R1292" s="108">
        <f>+L1292-O1292</f>
        <v>349</v>
      </c>
      <c r="S1292" s="108"/>
      <c r="T1292" s="108"/>
    </row>
    <row r="1293" spans="1:20" s="12" customFormat="1" ht="24.75" customHeight="1" x14ac:dyDescent="0.25">
      <c r="A1293" s="188" t="s">
        <v>40</v>
      </c>
      <c r="B1293" s="108" t="s">
        <v>62</v>
      </c>
      <c r="C1293" s="108"/>
      <c r="D1293" s="108"/>
      <c r="E1293" s="108"/>
      <c r="F1293" s="108"/>
      <c r="G1293" s="125" t="s">
        <v>591</v>
      </c>
      <c r="H1293" s="125" t="s">
        <v>592</v>
      </c>
      <c r="I1293" s="191" t="s">
        <v>347</v>
      </c>
      <c r="J1293" s="179" t="s">
        <v>649</v>
      </c>
      <c r="K1293" s="149"/>
      <c r="L1293" s="108">
        <v>225</v>
      </c>
      <c r="M1293" s="149"/>
      <c r="N1293" s="149"/>
      <c r="O1293" s="108"/>
      <c r="P1293" s="149"/>
      <c r="Q1293" s="149"/>
      <c r="R1293" s="108">
        <f t="shared" si="82"/>
        <v>225</v>
      </c>
      <c r="S1293" s="108"/>
      <c r="T1293" s="108"/>
    </row>
    <row r="1294" spans="1:20" s="12" customFormat="1" ht="24.75" customHeight="1" x14ac:dyDescent="0.25">
      <c r="A1294" s="188"/>
      <c r="B1294" s="149" t="s">
        <v>62</v>
      </c>
      <c r="C1294" s="108"/>
      <c r="D1294" s="149"/>
      <c r="E1294" s="149"/>
      <c r="F1294" s="149"/>
      <c r="G1294" s="183" t="s">
        <v>1657</v>
      </c>
      <c r="H1294" s="183" t="s">
        <v>909</v>
      </c>
      <c r="I1294" s="183" t="s">
        <v>1382</v>
      </c>
      <c r="J1294" s="179" t="s">
        <v>1379</v>
      </c>
      <c r="K1294" s="149"/>
      <c r="L1294" s="90">
        <v>1250</v>
      </c>
      <c r="M1294" s="149"/>
      <c r="N1294" s="149"/>
      <c r="O1294" s="108"/>
      <c r="P1294" s="149"/>
      <c r="Q1294" s="149"/>
      <c r="R1294" s="108">
        <v>750</v>
      </c>
      <c r="S1294" s="90">
        <f>+L1294-R1294</f>
        <v>500</v>
      </c>
      <c r="T1294" s="108"/>
    </row>
    <row r="1295" spans="1:20" s="12" customFormat="1" ht="24.75" customHeight="1" x14ac:dyDescent="0.25">
      <c r="A1295" s="188"/>
      <c r="B1295" s="149" t="s">
        <v>62</v>
      </c>
      <c r="C1295" s="108"/>
      <c r="D1295" s="149"/>
      <c r="E1295" s="149"/>
      <c r="F1295" s="149"/>
      <c r="G1295" s="337" t="s">
        <v>1658</v>
      </c>
      <c r="H1295" s="196" t="s">
        <v>910</v>
      </c>
      <c r="I1295" s="196" t="s">
        <v>1384</v>
      </c>
      <c r="J1295" s="179" t="s">
        <v>1379</v>
      </c>
      <c r="K1295" s="149"/>
      <c r="L1295" s="90">
        <v>2500</v>
      </c>
      <c r="M1295" s="149"/>
      <c r="N1295" s="149"/>
      <c r="O1295" s="108"/>
      <c r="P1295" s="149"/>
      <c r="Q1295" s="149"/>
      <c r="R1295" s="108">
        <v>750</v>
      </c>
      <c r="S1295" s="90">
        <f>+L1295-R1295</f>
        <v>1750</v>
      </c>
      <c r="T1295" s="108"/>
    </row>
    <row r="1296" spans="1:20" s="12" customFormat="1" ht="24.75" customHeight="1" x14ac:dyDescent="0.25">
      <c r="A1296" s="188"/>
      <c r="B1296" s="149" t="s">
        <v>62</v>
      </c>
      <c r="C1296" s="108"/>
      <c r="D1296" s="149"/>
      <c r="E1296" s="149"/>
      <c r="F1296" s="149"/>
      <c r="G1296" s="183" t="s">
        <v>911</v>
      </c>
      <c r="H1296" s="183" t="s">
        <v>910</v>
      </c>
      <c r="I1296" s="183" t="s">
        <v>668</v>
      </c>
      <c r="J1296" s="179" t="s">
        <v>649</v>
      </c>
      <c r="K1296" s="149"/>
      <c r="L1296" s="90">
        <v>250</v>
      </c>
      <c r="M1296" s="149"/>
      <c r="N1296" s="149"/>
      <c r="O1296" s="108"/>
      <c r="P1296" s="149"/>
      <c r="Q1296" s="149"/>
      <c r="R1296" s="90">
        <f>+L1296</f>
        <v>250</v>
      </c>
      <c r="S1296" s="108"/>
      <c r="T1296" s="108"/>
    </row>
    <row r="1297" spans="1:20" s="149" customFormat="1" ht="16.5" customHeight="1" x14ac:dyDescent="0.25">
      <c r="A1297" s="188"/>
      <c r="B1297" s="149" t="s">
        <v>62</v>
      </c>
      <c r="C1297" s="108"/>
      <c r="G1297" s="183" t="s">
        <v>680</v>
      </c>
      <c r="H1297" s="183" t="s">
        <v>910</v>
      </c>
      <c r="I1297" s="183" t="s">
        <v>677</v>
      </c>
      <c r="J1297" s="179" t="s">
        <v>649</v>
      </c>
      <c r="L1297" s="90">
        <v>250</v>
      </c>
      <c r="O1297" s="108"/>
      <c r="R1297" s="90">
        <f>+L1297</f>
        <v>250</v>
      </c>
      <c r="S1297" s="108"/>
      <c r="T1297" s="108"/>
    </row>
    <row r="1298" spans="1:20" s="149" customFormat="1" ht="16.5" customHeight="1" x14ac:dyDescent="0.25">
      <c r="A1298" s="12"/>
      <c r="B1298" s="12" t="s">
        <v>62</v>
      </c>
      <c r="C1298" s="319"/>
      <c r="D1298" s="12"/>
      <c r="E1298" s="12"/>
      <c r="F1298" s="184" t="s">
        <v>1276</v>
      </c>
      <c r="G1298" s="12" t="s">
        <v>960</v>
      </c>
      <c r="H1298" s="12" t="s">
        <v>909</v>
      </c>
      <c r="I1298" s="12" t="s">
        <v>1585</v>
      </c>
      <c r="J1298" s="126" t="s">
        <v>1377</v>
      </c>
      <c r="K1298" s="12"/>
      <c r="L1298" s="106">
        <v>417</v>
      </c>
      <c r="M1298" s="12"/>
      <c r="N1298" s="12"/>
      <c r="O1298" s="127"/>
      <c r="P1298" s="12"/>
      <c r="Q1298" s="12"/>
      <c r="R1298" s="127">
        <v>200</v>
      </c>
      <c r="S1298" s="106">
        <f t="shared" ref="S1298:S1315" si="83">+L1298-R1298</f>
        <v>217</v>
      </c>
      <c r="T1298" s="127"/>
    </row>
    <row r="1299" spans="1:20" s="149" customFormat="1" ht="16.5" customHeight="1" x14ac:dyDescent="0.25">
      <c r="A1299" s="12"/>
      <c r="B1299" s="12" t="s">
        <v>62</v>
      </c>
      <c r="C1299" s="319"/>
      <c r="D1299" s="12"/>
      <c r="E1299" s="12"/>
      <c r="F1299" s="184" t="s">
        <v>1291</v>
      </c>
      <c r="G1299" s="12" t="s">
        <v>960</v>
      </c>
      <c r="H1299" s="12" t="s">
        <v>910</v>
      </c>
      <c r="I1299" s="12" t="s">
        <v>1585</v>
      </c>
      <c r="J1299" s="126" t="s">
        <v>1377</v>
      </c>
      <c r="K1299" s="12"/>
      <c r="L1299" s="106">
        <v>417</v>
      </c>
      <c r="M1299" s="12"/>
      <c r="N1299" s="12"/>
      <c r="O1299" s="127"/>
      <c r="P1299" s="12"/>
      <c r="Q1299" s="12"/>
      <c r="R1299" s="127">
        <v>200</v>
      </c>
      <c r="S1299" s="106">
        <f t="shared" si="83"/>
        <v>217</v>
      </c>
      <c r="T1299" s="127"/>
    </row>
    <row r="1300" spans="1:20" s="149" customFormat="1" ht="16.5" customHeight="1" x14ac:dyDescent="0.25">
      <c r="A1300" s="12"/>
      <c r="B1300" s="12" t="s">
        <v>62</v>
      </c>
      <c r="C1300" s="319"/>
      <c r="D1300" s="12"/>
      <c r="E1300" s="12"/>
      <c r="F1300" s="184" t="s">
        <v>1292</v>
      </c>
      <c r="G1300" s="12" t="s">
        <v>960</v>
      </c>
      <c r="H1300" s="12" t="s">
        <v>909</v>
      </c>
      <c r="I1300" s="12" t="s">
        <v>1585</v>
      </c>
      <c r="J1300" s="126" t="s">
        <v>1377</v>
      </c>
      <c r="K1300" s="12"/>
      <c r="L1300" s="106">
        <v>417</v>
      </c>
      <c r="M1300" s="12"/>
      <c r="N1300" s="12"/>
      <c r="O1300" s="127"/>
      <c r="P1300" s="12"/>
      <c r="Q1300" s="12"/>
      <c r="R1300" s="127">
        <v>200</v>
      </c>
      <c r="S1300" s="106">
        <f t="shared" si="83"/>
        <v>217</v>
      </c>
      <c r="T1300" s="127"/>
    </row>
    <row r="1301" spans="1:20" s="149" customFormat="1" ht="16.5" customHeight="1" x14ac:dyDescent="0.25">
      <c r="A1301" s="12"/>
      <c r="B1301" s="12"/>
      <c r="C1301" s="319"/>
      <c r="D1301" s="12"/>
      <c r="E1301" s="12"/>
      <c r="F1301" s="184" t="s">
        <v>1287</v>
      </c>
      <c r="G1301" s="12" t="s">
        <v>960</v>
      </c>
      <c r="H1301" s="12" t="s">
        <v>304</v>
      </c>
      <c r="I1301" s="12" t="s">
        <v>1585</v>
      </c>
      <c r="J1301" s="126" t="s">
        <v>1377</v>
      </c>
      <c r="K1301" s="12"/>
      <c r="L1301" s="106">
        <v>417</v>
      </c>
      <c r="M1301" s="12"/>
      <c r="N1301" s="12"/>
      <c r="O1301" s="127"/>
      <c r="P1301" s="12"/>
      <c r="Q1301" s="12"/>
      <c r="R1301" s="127">
        <v>200</v>
      </c>
      <c r="S1301" s="106">
        <f t="shared" si="83"/>
        <v>217</v>
      </c>
      <c r="T1301" s="127"/>
    </row>
    <row r="1302" spans="1:20" s="149" customFormat="1" ht="16.5" customHeight="1" x14ac:dyDescent="0.25">
      <c r="A1302" s="12"/>
      <c r="B1302" s="12"/>
      <c r="C1302" s="319"/>
      <c r="D1302" s="12"/>
      <c r="E1302" s="12"/>
      <c r="F1302" s="184" t="s">
        <v>1288</v>
      </c>
      <c r="G1302" s="12" t="s">
        <v>960</v>
      </c>
      <c r="H1302" s="12" t="s">
        <v>1289</v>
      </c>
      <c r="I1302" s="12" t="s">
        <v>1585</v>
      </c>
      <c r="J1302" s="126" t="s">
        <v>1377</v>
      </c>
      <c r="K1302" s="12"/>
      <c r="L1302" s="106">
        <v>417</v>
      </c>
      <c r="M1302" s="12"/>
      <c r="N1302" s="12"/>
      <c r="O1302" s="127"/>
      <c r="P1302" s="12"/>
      <c r="Q1302" s="12"/>
      <c r="R1302" s="127">
        <v>200</v>
      </c>
      <c r="S1302" s="106">
        <f t="shared" si="83"/>
        <v>217</v>
      </c>
      <c r="T1302" s="127"/>
    </row>
    <row r="1303" spans="1:20" s="149" customFormat="1" ht="16.5" customHeight="1" x14ac:dyDescent="0.25">
      <c r="A1303" s="12"/>
      <c r="B1303" s="12"/>
      <c r="C1303" s="319"/>
      <c r="D1303" s="12"/>
      <c r="E1303" s="12"/>
      <c r="F1303" s="339" t="s">
        <v>1251</v>
      </c>
      <c r="G1303" s="12" t="s">
        <v>960</v>
      </c>
      <c r="H1303" s="12" t="s">
        <v>165</v>
      </c>
      <c r="I1303" s="12" t="s">
        <v>1585</v>
      </c>
      <c r="J1303" s="126" t="s">
        <v>1377</v>
      </c>
      <c r="K1303" s="12"/>
      <c r="L1303" s="106">
        <v>417</v>
      </c>
      <c r="M1303" s="12"/>
      <c r="N1303" s="12"/>
      <c r="O1303" s="127"/>
      <c r="P1303" s="12"/>
      <c r="Q1303" s="12"/>
      <c r="R1303" s="127">
        <v>200</v>
      </c>
      <c r="S1303" s="106">
        <f t="shared" si="83"/>
        <v>217</v>
      </c>
      <c r="T1303" s="127"/>
    </row>
    <row r="1304" spans="1:20" s="149" customFormat="1" ht="19.5" customHeight="1" x14ac:dyDescent="0.25">
      <c r="A1304" s="149" t="s">
        <v>40</v>
      </c>
      <c r="C1304" s="108"/>
      <c r="G1304" s="125" t="s">
        <v>1299</v>
      </c>
      <c r="H1304" s="149" t="s">
        <v>164</v>
      </c>
      <c r="I1304" s="149" t="s">
        <v>1317</v>
      </c>
      <c r="J1304" s="179" t="s">
        <v>1379</v>
      </c>
      <c r="L1304" s="108">
        <v>1500</v>
      </c>
      <c r="O1304" s="108"/>
      <c r="R1304" s="108">
        <v>750</v>
      </c>
      <c r="S1304" s="108">
        <f t="shared" si="83"/>
        <v>750</v>
      </c>
      <c r="T1304" s="90"/>
    </row>
    <row r="1305" spans="1:20" s="12" customFormat="1" ht="24.75" customHeight="1" x14ac:dyDescent="0.25">
      <c r="A1305" s="188" t="s">
        <v>40</v>
      </c>
      <c r="B1305" s="149"/>
      <c r="C1305" s="108"/>
      <c r="D1305" s="149"/>
      <c r="E1305" s="149"/>
      <c r="F1305" s="149"/>
      <c r="G1305" s="179" t="s">
        <v>1383</v>
      </c>
      <c r="H1305" s="125" t="s">
        <v>304</v>
      </c>
      <c r="I1305" s="179" t="s">
        <v>1384</v>
      </c>
      <c r="J1305" s="179" t="s">
        <v>1379</v>
      </c>
      <c r="K1305" s="149"/>
      <c r="L1305" s="108">
        <v>3500</v>
      </c>
      <c r="M1305" s="149"/>
      <c r="N1305" s="149"/>
      <c r="O1305" s="108"/>
      <c r="P1305" s="149"/>
      <c r="Q1305" s="149"/>
      <c r="R1305" s="108">
        <v>750</v>
      </c>
      <c r="S1305" s="108">
        <f t="shared" si="83"/>
        <v>2750</v>
      </c>
      <c r="T1305" s="108"/>
    </row>
    <row r="1306" spans="1:20" s="12" customFormat="1" ht="24.75" customHeight="1" x14ac:dyDescent="0.25">
      <c r="A1306" s="188"/>
      <c r="B1306" s="149"/>
      <c r="C1306" s="108"/>
      <c r="D1306" s="149"/>
      <c r="E1306" s="149"/>
      <c r="F1306" s="149"/>
      <c r="G1306" s="183" t="s">
        <v>3047</v>
      </c>
      <c r="H1306" s="183" t="s">
        <v>905</v>
      </c>
      <c r="I1306" s="183" t="s">
        <v>1881</v>
      </c>
      <c r="J1306" s="179" t="s">
        <v>1379</v>
      </c>
      <c r="K1306" s="149"/>
      <c r="L1306" s="90">
        <v>800</v>
      </c>
      <c r="M1306" s="149"/>
      <c r="N1306" s="149"/>
      <c r="O1306" s="108"/>
      <c r="P1306" s="149"/>
      <c r="Q1306" s="149"/>
      <c r="R1306" s="108">
        <v>200</v>
      </c>
      <c r="S1306" s="108">
        <f t="shared" si="83"/>
        <v>600</v>
      </c>
      <c r="T1306" s="108"/>
    </row>
    <row r="1307" spans="1:20" s="149" customFormat="1" ht="25.5" customHeight="1" x14ac:dyDescent="0.25">
      <c r="A1307" s="188"/>
      <c r="C1307" s="108"/>
      <c r="G1307" s="183" t="s">
        <v>1066</v>
      </c>
      <c r="H1307" s="183" t="s">
        <v>906</v>
      </c>
      <c r="I1307" s="183" t="s">
        <v>1037</v>
      </c>
      <c r="J1307" s="179" t="s">
        <v>649</v>
      </c>
      <c r="L1307" s="90">
        <v>860</v>
      </c>
      <c r="O1307" s="108">
        <v>247</v>
      </c>
      <c r="R1307" s="90">
        <f>+L1307-O1307</f>
        <v>613</v>
      </c>
      <c r="S1307" s="108"/>
      <c r="T1307" s="108"/>
    </row>
    <row r="1308" spans="1:20" s="12" customFormat="1" ht="24" customHeight="1" x14ac:dyDescent="0.25">
      <c r="A1308" s="188"/>
      <c r="B1308" s="149"/>
      <c r="C1308" s="108"/>
      <c r="D1308" s="149"/>
      <c r="E1308" s="149"/>
      <c r="F1308" s="149"/>
      <c r="G1308" s="183" t="s">
        <v>908</v>
      </c>
      <c r="H1308" s="183" t="s">
        <v>907</v>
      </c>
      <c r="I1308" s="183" t="s">
        <v>1372</v>
      </c>
      <c r="J1308" s="179" t="s">
        <v>1379</v>
      </c>
      <c r="K1308" s="149"/>
      <c r="L1308" s="90">
        <v>2500</v>
      </c>
      <c r="M1308" s="149"/>
      <c r="N1308" s="149"/>
      <c r="O1308" s="108"/>
      <c r="P1308" s="149"/>
      <c r="Q1308" s="149"/>
      <c r="R1308" s="108">
        <v>350</v>
      </c>
      <c r="S1308" s="108">
        <f t="shared" si="83"/>
        <v>2150</v>
      </c>
      <c r="T1308" s="108"/>
    </row>
    <row r="1309" spans="1:20" s="12" customFormat="1" ht="24.75" customHeight="1" x14ac:dyDescent="0.25">
      <c r="A1309" s="188" t="s">
        <v>40</v>
      </c>
      <c r="B1309" s="149"/>
      <c r="C1309" s="108"/>
      <c r="D1309" s="149"/>
      <c r="E1309" s="149"/>
      <c r="F1309" s="149"/>
      <c r="G1309" s="179" t="s">
        <v>481</v>
      </c>
      <c r="H1309" s="149" t="s">
        <v>536</v>
      </c>
      <c r="I1309" s="191" t="s">
        <v>660</v>
      </c>
      <c r="J1309" s="179" t="s">
        <v>1379</v>
      </c>
      <c r="K1309" s="149"/>
      <c r="L1309" s="108">
        <v>10500</v>
      </c>
      <c r="M1309" s="149"/>
      <c r="N1309" s="149"/>
      <c r="O1309" s="108">
        <v>2550</v>
      </c>
      <c r="P1309" s="149"/>
      <c r="Q1309" s="149"/>
      <c r="R1309" s="108">
        <v>750</v>
      </c>
      <c r="S1309" s="108">
        <f>+L1309-O1309-R1309</f>
        <v>7200</v>
      </c>
      <c r="T1309" s="90"/>
    </row>
    <row r="1310" spans="1:20" s="149" customFormat="1" ht="16.5" customHeight="1" x14ac:dyDescent="0.25">
      <c r="A1310" s="188"/>
      <c r="C1310" s="108"/>
      <c r="G1310" s="183" t="s">
        <v>1373</v>
      </c>
      <c r="H1310" s="183" t="s">
        <v>536</v>
      </c>
      <c r="I1310" s="183" t="s">
        <v>1374</v>
      </c>
      <c r="J1310" s="179" t="s">
        <v>1379</v>
      </c>
      <c r="L1310" s="90">
        <v>1500</v>
      </c>
      <c r="O1310" s="108"/>
      <c r="R1310" s="108">
        <v>750</v>
      </c>
      <c r="S1310" s="108">
        <f t="shared" si="83"/>
        <v>750</v>
      </c>
      <c r="T1310" s="108"/>
    </row>
    <row r="1311" spans="1:20" s="149" customFormat="1" ht="16.5" customHeight="1" x14ac:dyDescent="0.25">
      <c r="A1311" s="12"/>
      <c r="B1311" s="12"/>
      <c r="C1311" s="319"/>
      <c r="D1311" s="12"/>
      <c r="E1311" s="12"/>
      <c r="F1311" s="127"/>
      <c r="G1311" s="12" t="s">
        <v>1827</v>
      </c>
      <c r="H1311" s="12" t="s">
        <v>536</v>
      </c>
      <c r="I1311" s="12" t="s">
        <v>1837</v>
      </c>
      <c r="J1311" s="126" t="s">
        <v>1377</v>
      </c>
      <c r="K1311" s="12"/>
      <c r="L1311" s="106">
        <v>1500</v>
      </c>
      <c r="M1311" s="12"/>
      <c r="N1311" s="12"/>
      <c r="O1311" s="127"/>
      <c r="P1311" s="12"/>
      <c r="Q1311" s="12"/>
      <c r="R1311" s="127">
        <v>200</v>
      </c>
      <c r="S1311" s="106">
        <f t="shared" si="83"/>
        <v>1300</v>
      </c>
      <c r="T1311" s="127"/>
    </row>
    <row r="1312" spans="1:20" s="149" customFormat="1" ht="19.5" customHeight="1" x14ac:dyDescent="0.25">
      <c r="A1312" s="12"/>
      <c r="B1312" s="12"/>
      <c r="C1312" s="319"/>
      <c r="D1312" s="12"/>
      <c r="E1312" s="12"/>
      <c r="F1312" s="12"/>
      <c r="G1312" s="179" t="s">
        <v>517</v>
      </c>
      <c r="H1312" s="12" t="s">
        <v>1293</v>
      </c>
      <c r="I1312" s="12" t="s">
        <v>1838</v>
      </c>
      <c r="J1312" s="126" t="s">
        <v>1377</v>
      </c>
      <c r="K1312" s="12"/>
      <c r="L1312" s="106">
        <v>2500</v>
      </c>
      <c r="M1312" s="12"/>
      <c r="N1312" s="12"/>
      <c r="O1312" s="127"/>
      <c r="P1312" s="12"/>
      <c r="Q1312" s="12"/>
      <c r="R1312" s="127">
        <v>200</v>
      </c>
      <c r="S1312" s="106">
        <f t="shared" si="83"/>
        <v>2300</v>
      </c>
      <c r="T1312" s="127"/>
    </row>
    <row r="1313" spans="1:20" s="149" customFormat="1" ht="19.5" customHeight="1" x14ac:dyDescent="0.25">
      <c r="A1313" s="12"/>
      <c r="B1313" s="12"/>
      <c r="C1313" s="319"/>
      <c r="D1313" s="12"/>
      <c r="E1313" s="12"/>
      <c r="F1313" s="12"/>
      <c r="G1313" s="179" t="s">
        <v>517</v>
      </c>
      <c r="H1313" s="12" t="s">
        <v>1294</v>
      </c>
      <c r="I1313" s="12" t="s">
        <v>1839</v>
      </c>
      <c r="J1313" s="126" t="s">
        <v>1377</v>
      </c>
      <c r="K1313" s="12"/>
      <c r="L1313" s="106">
        <v>2500</v>
      </c>
      <c r="M1313" s="12"/>
      <c r="N1313" s="12"/>
      <c r="O1313" s="127"/>
      <c r="P1313" s="12"/>
      <c r="Q1313" s="12"/>
      <c r="R1313" s="127">
        <v>200</v>
      </c>
      <c r="S1313" s="106">
        <f t="shared" si="83"/>
        <v>2300</v>
      </c>
      <c r="T1313" s="127"/>
    </row>
    <row r="1314" spans="1:20" s="149" customFormat="1" ht="19.5" customHeight="1" x14ac:dyDescent="0.25">
      <c r="A1314" s="12"/>
      <c r="B1314" s="12"/>
      <c r="C1314" s="319"/>
      <c r="D1314" s="12"/>
      <c r="E1314" s="12"/>
      <c r="F1314" s="12"/>
      <c r="G1314" s="12" t="s">
        <v>960</v>
      </c>
      <c r="H1314" s="12" t="s">
        <v>1098</v>
      </c>
      <c r="I1314" s="12" t="s">
        <v>1585</v>
      </c>
      <c r="J1314" s="126" t="s">
        <v>1377</v>
      </c>
      <c r="K1314" s="12"/>
      <c r="L1314" s="106">
        <v>417</v>
      </c>
      <c r="M1314" s="12"/>
      <c r="N1314" s="12"/>
      <c r="O1314" s="127"/>
      <c r="P1314" s="12"/>
      <c r="Q1314" s="12"/>
      <c r="R1314" s="127">
        <v>200</v>
      </c>
      <c r="S1314" s="106">
        <f t="shared" si="83"/>
        <v>217</v>
      </c>
      <c r="T1314" s="127"/>
    </row>
    <row r="1315" spans="1:20" s="149" customFormat="1" ht="19.5" customHeight="1" x14ac:dyDescent="0.25">
      <c r="A1315" s="12"/>
      <c r="B1315" s="12"/>
      <c r="C1315" s="319"/>
      <c r="D1315" s="12"/>
      <c r="E1315" s="12"/>
      <c r="F1315" s="12"/>
      <c r="G1315" s="12" t="s">
        <v>1828</v>
      </c>
      <c r="H1315" s="12" t="s">
        <v>1295</v>
      </c>
      <c r="I1315" s="12" t="s">
        <v>1829</v>
      </c>
      <c r="J1315" s="126" t="s">
        <v>1377</v>
      </c>
      <c r="K1315" s="12"/>
      <c r="L1315" s="106">
        <v>1500</v>
      </c>
      <c r="M1315" s="12"/>
      <c r="N1315" s="12"/>
      <c r="O1315" s="127"/>
      <c r="P1315" s="12"/>
      <c r="Q1315" s="12"/>
      <c r="R1315" s="127">
        <v>200</v>
      </c>
      <c r="S1315" s="106">
        <f t="shared" si="83"/>
        <v>1300</v>
      </c>
      <c r="T1315" s="127"/>
    </row>
    <row r="1316" spans="1:20" s="149" customFormat="1" ht="19.5" customHeight="1" x14ac:dyDescent="0.25">
      <c r="A1316" s="149" t="s">
        <v>40</v>
      </c>
      <c r="B1316" s="149" t="s">
        <v>48</v>
      </c>
      <c r="C1316" s="108"/>
      <c r="G1316" s="179" t="s">
        <v>517</v>
      </c>
      <c r="H1316" s="149" t="s">
        <v>537</v>
      </c>
      <c r="I1316" s="149" t="s">
        <v>1318</v>
      </c>
      <c r="J1316" s="179" t="s">
        <v>1379</v>
      </c>
      <c r="L1316" s="108">
        <v>1500</v>
      </c>
      <c r="O1316" s="108">
        <v>200</v>
      </c>
      <c r="R1316" s="108">
        <v>350</v>
      </c>
      <c r="S1316" s="90">
        <f>+L1316-O1316-R1316</f>
        <v>950</v>
      </c>
      <c r="T1316" s="90"/>
    </row>
    <row r="1317" spans="1:20" s="149" customFormat="1" ht="19.5" customHeight="1" x14ac:dyDescent="0.25">
      <c r="A1317" s="149" t="s">
        <v>40</v>
      </c>
      <c r="B1317" s="149" t="s">
        <v>48</v>
      </c>
      <c r="C1317" s="108"/>
      <c r="G1317" s="179" t="s">
        <v>963</v>
      </c>
      <c r="H1317" s="149" t="s">
        <v>538</v>
      </c>
      <c r="I1317" s="149" t="s">
        <v>1410</v>
      </c>
      <c r="J1317" s="179" t="s">
        <v>649</v>
      </c>
      <c r="L1317" s="108">
        <v>750</v>
      </c>
      <c r="O1317" s="108">
        <v>200</v>
      </c>
      <c r="R1317" s="108">
        <f>+L1317-O1317</f>
        <v>550</v>
      </c>
      <c r="S1317" s="90"/>
      <c r="T1317" s="90"/>
    </row>
    <row r="1318" spans="1:20" s="12" customFormat="1" ht="24" customHeight="1" x14ac:dyDescent="0.25">
      <c r="A1318" s="149"/>
      <c r="B1318" s="149"/>
      <c r="C1318" s="108"/>
      <c r="D1318" s="149"/>
      <c r="E1318" s="149"/>
      <c r="F1318" s="149"/>
      <c r="G1318" s="125" t="s">
        <v>2092</v>
      </c>
      <c r="H1318" s="125" t="s">
        <v>271</v>
      </c>
      <c r="I1318" s="191" t="s">
        <v>951</v>
      </c>
      <c r="J1318" s="179" t="s">
        <v>649</v>
      </c>
      <c r="K1318" s="149"/>
      <c r="L1318" s="108">
        <v>750</v>
      </c>
      <c r="M1318" s="149"/>
      <c r="N1318" s="149"/>
      <c r="O1318" s="108"/>
      <c r="P1318" s="149"/>
      <c r="Q1318" s="149"/>
      <c r="R1318" s="108">
        <v>750</v>
      </c>
      <c r="S1318" s="90"/>
      <c r="T1318" s="90"/>
    </row>
    <row r="1319" spans="1:20" s="12" customFormat="1" ht="24.75" customHeight="1" x14ac:dyDescent="0.25">
      <c r="A1319" s="188" t="s">
        <v>40</v>
      </c>
      <c r="B1319" s="149" t="s">
        <v>48</v>
      </c>
      <c r="C1319" s="108"/>
      <c r="D1319" s="149"/>
      <c r="E1319" s="149"/>
      <c r="F1319" s="149"/>
      <c r="G1319" s="125" t="s">
        <v>1413</v>
      </c>
      <c r="H1319" s="125" t="s">
        <v>271</v>
      </c>
      <c r="I1319" s="191" t="s">
        <v>988</v>
      </c>
      <c r="J1319" s="179" t="s">
        <v>649</v>
      </c>
      <c r="K1319" s="149"/>
      <c r="L1319" s="108">
        <v>750</v>
      </c>
      <c r="M1319" s="149"/>
      <c r="N1319" s="149"/>
      <c r="O1319" s="108">
        <v>350</v>
      </c>
      <c r="P1319" s="149"/>
      <c r="Q1319" s="149"/>
      <c r="R1319" s="108">
        <f>+L1319-O1319</f>
        <v>400</v>
      </c>
      <c r="S1319" s="90"/>
      <c r="T1319" s="90"/>
    </row>
    <row r="1320" spans="1:20" s="12" customFormat="1" ht="25.5" customHeight="1" x14ac:dyDescent="0.25">
      <c r="A1320" s="188" t="s">
        <v>40</v>
      </c>
      <c r="B1320" s="149" t="s">
        <v>48</v>
      </c>
      <c r="C1320" s="108"/>
      <c r="D1320" s="149"/>
      <c r="E1320" s="149"/>
      <c r="F1320" s="149"/>
      <c r="G1320" s="125" t="s">
        <v>1401</v>
      </c>
      <c r="H1320" s="125" t="s">
        <v>271</v>
      </c>
      <c r="I1320" s="191" t="s">
        <v>1848</v>
      </c>
      <c r="J1320" s="179" t="s">
        <v>1379</v>
      </c>
      <c r="K1320" s="149"/>
      <c r="L1320" s="108">
        <v>2500</v>
      </c>
      <c r="M1320" s="149"/>
      <c r="N1320" s="149"/>
      <c r="O1320" s="108">
        <v>1315</v>
      </c>
      <c r="P1320" s="149"/>
      <c r="Q1320" s="149"/>
      <c r="R1320" s="108">
        <v>600</v>
      </c>
      <c r="S1320" s="108">
        <f>+L1320-O1320-R1320</f>
        <v>585</v>
      </c>
      <c r="T1320" s="90"/>
    </row>
    <row r="1321" spans="1:20" s="12" customFormat="1" ht="24.75" customHeight="1" x14ac:dyDescent="0.25">
      <c r="A1321" s="188" t="s">
        <v>40</v>
      </c>
      <c r="B1321" s="149" t="s">
        <v>48</v>
      </c>
      <c r="C1321" s="108"/>
      <c r="D1321" s="149"/>
      <c r="E1321" s="149"/>
      <c r="F1321" s="149"/>
      <c r="G1321" s="192" t="s">
        <v>2093</v>
      </c>
      <c r="H1321" s="125" t="s">
        <v>913</v>
      </c>
      <c r="I1321" s="191" t="s">
        <v>2094</v>
      </c>
      <c r="J1321" s="179" t="s">
        <v>649</v>
      </c>
      <c r="K1321" s="149"/>
      <c r="L1321" s="108">
        <v>2022</v>
      </c>
      <c r="M1321" s="149"/>
      <c r="N1321" s="149"/>
      <c r="O1321" s="108">
        <v>463</v>
      </c>
      <c r="P1321" s="149"/>
      <c r="Q1321" s="149"/>
      <c r="R1321" s="108">
        <f>+L1321-O1321</f>
        <v>1559</v>
      </c>
      <c r="S1321" s="108"/>
      <c r="T1321" s="108"/>
    </row>
    <row r="1322" spans="1:20" s="12" customFormat="1" ht="24.75" customHeight="1" x14ac:dyDescent="0.25">
      <c r="A1322" s="188" t="s">
        <v>40</v>
      </c>
      <c r="B1322" s="149" t="s">
        <v>48</v>
      </c>
      <c r="C1322" s="108"/>
      <c r="D1322" s="149"/>
      <c r="E1322" s="149"/>
      <c r="F1322" s="149"/>
      <c r="G1322" s="179" t="s">
        <v>964</v>
      </c>
      <c r="H1322" s="125" t="s">
        <v>539</v>
      </c>
      <c r="I1322" s="191" t="s">
        <v>2095</v>
      </c>
      <c r="J1322" s="179" t="s">
        <v>1379</v>
      </c>
      <c r="K1322" s="149"/>
      <c r="L1322" s="108">
        <v>3500</v>
      </c>
      <c r="M1322" s="149"/>
      <c r="N1322" s="149"/>
      <c r="O1322" s="108">
        <v>200</v>
      </c>
      <c r="P1322" s="149"/>
      <c r="Q1322" s="149"/>
      <c r="R1322" s="108">
        <v>750</v>
      </c>
      <c r="S1322" s="108">
        <f t="shared" ref="S1322:S1342" si="84">+L1322-R1322</f>
        <v>2750</v>
      </c>
      <c r="T1322" s="108"/>
    </row>
    <row r="1323" spans="1:20" s="149" customFormat="1" ht="16.5" customHeight="1" x14ac:dyDescent="0.25">
      <c r="A1323" s="188" t="s">
        <v>40</v>
      </c>
      <c r="B1323" s="149" t="s">
        <v>48</v>
      </c>
      <c r="C1323" s="108"/>
      <c r="G1323" s="179" t="s">
        <v>1319</v>
      </c>
      <c r="H1323" s="125" t="s">
        <v>913</v>
      </c>
      <c r="I1323" s="191" t="s">
        <v>540</v>
      </c>
      <c r="J1323" s="179" t="s">
        <v>649</v>
      </c>
      <c r="L1323" s="108">
        <v>2022</v>
      </c>
      <c r="O1323" s="108">
        <v>463</v>
      </c>
      <c r="R1323" s="108">
        <f>+L1323-O1323</f>
        <v>1559</v>
      </c>
      <c r="S1323" s="108"/>
      <c r="T1323" s="108"/>
    </row>
    <row r="1324" spans="1:20" s="149" customFormat="1" ht="16.5" customHeight="1" x14ac:dyDescent="0.25">
      <c r="A1324" s="188" t="s">
        <v>40</v>
      </c>
      <c r="B1324" s="149" t="s">
        <v>48</v>
      </c>
      <c r="C1324" s="108"/>
      <c r="G1324" s="179" t="s">
        <v>964</v>
      </c>
      <c r="H1324" s="125" t="s">
        <v>158</v>
      </c>
      <c r="I1324" s="191" t="s">
        <v>2096</v>
      </c>
      <c r="J1324" s="179" t="s">
        <v>1379</v>
      </c>
      <c r="L1324" s="108">
        <v>2500</v>
      </c>
      <c r="O1324" s="108"/>
      <c r="R1324" s="108">
        <v>750</v>
      </c>
      <c r="S1324" s="108">
        <f t="shared" si="84"/>
        <v>1750</v>
      </c>
      <c r="T1324" s="108"/>
    </row>
    <row r="1325" spans="1:20" s="149" customFormat="1" ht="16.5" customHeight="1" x14ac:dyDescent="0.25">
      <c r="A1325" s="188" t="s">
        <v>40</v>
      </c>
      <c r="B1325" s="149" t="s">
        <v>48</v>
      </c>
      <c r="C1325" s="108"/>
      <c r="G1325" s="179" t="s">
        <v>542</v>
      </c>
      <c r="H1325" s="125" t="s">
        <v>158</v>
      </c>
      <c r="I1325" s="191" t="s">
        <v>1320</v>
      </c>
      <c r="J1325" s="179" t="s">
        <v>649</v>
      </c>
      <c r="L1325" s="108">
        <v>2022</v>
      </c>
      <c r="O1325" s="108">
        <v>463</v>
      </c>
      <c r="R1325" s="108">
        <f>+L1325-O1325</f>
        <v>1559</v>
      </c>
      <c r="S1325" s="108"/>
      <c r="T1325" s="108"/>
    </row>
    <row r="1326" spans="1:20" s="12" customFormat="1" x14ac:dyDescent="0.25">
      <c r="A1326" s="188" t="s">
        <v>40</v>
      </c>
      <c r="B1326" s="149" t="s">
        <v>48</v>
      </c>
      <c r="C1326" s="108"/>
      <c r="D1326" s="149"/>
      <c r="E1326" s="149"/>
      <c r="F1326" s="149"/>
      <c r="G1326" s="179" t="s">
        <v>543</v>
      </c>
      <c r="H1326" s="125" t="s">
        <v>539</v>
      </c>
      <c r="I1326" s="191" t="s">
        <v>2097</v>
      </c>
      <c r="J1326" s="179" t="s">
        <v>649</v>
      </c>
      <c r="K1326" s="149"/>
      <c r="L1326" s="108">
        <v>2022</v>
      </c>
      <c r="M1326" s="149"/>
      <c r="N1326" s="149"/>
      <c r="O1326" s="108">
        <v>463</v>
      </c>
      <c r="P1326" s="149"/>
      <c r="Q1326" s="149"/>
      <c r="R1326" s="108">
        <f>+L1326-O1326</f>
        <v>1559</v>
      </c>
      <c r="S1326" s="108"/>
      <c r="T1326" s="108"/>
    </row>
    <row r="1327" spans="1:20" s="149" customFormat="1" ht="16.5" customHeight="1" x14ac:dyDescent="0.25">
      <c r="A1327" s="188" t="s">
        <v>40</v>
      </c>
      <c r="B1327" s="149" t="s">
        <v>48</v>
      </c>
      <c r="C1327" s="108"/>
      <c r="G1327" s="179" t="s">
        <v>544</v>
      </c>
      <c r="H1327" s="125" t="s">
        <v>213</v>
      </c>
      <c r="I1327" s="191" t="s">
        <v>350</v>
      </c>
      <c r="J1327" s="179" t="s">
        <v>1379</v>
      </c>
      <c r="L1327" s="108">
        <v>1750</v>
      </c>
      <c r="O1327" s="108"/>
      <c r="R1327" s="108">
        <v>750</v>
      </c>
      <c r="S1327" s="108">
        <f t="shared" si="84"/>
        <v>1000</v>
      </c>
      <c r="T1327" s="108"/>
    </row>
    <row r="1328" spans="1:20" s="149" customFormat="1" ht="16.5" customHeight="1" x14ac:dyDescent="0.25">
      <c r="A1328" s="188" t="s">
        <v>40</v>
      </c>
      <c r="B1328" s="149" t="s">
        <v>48</v>
      </c>
      <c r="C1328" s="108"/>
      <c r="G1328" s="179" t="s">
        <v>545</v>
      </c>
      <c r="H1328" s="125" t="s">
        <v>213</v>
      </c>
      <c r="I1328" s="191" t="s">
        <v>446</v>
      </c>
      <c r="J1328" s="179" t="s">
        <v>649</v>
      </c>
      <c r="L1328" s="108">
        <v>2022</v>
      </c>
      <c r="O1328" s="108">
        <v>463</v>
      </c>
      <c r="R1328" s="108">
        <f t="shared" ref="R1328:R1333" si="85">+L1328-O1328</f>
        <v>1559</v>
      </c>
      <c r="S1328" s="108"/>
      <c r="T1328" s="108"/>
    </row>
    <row r="1329" spans="1:20" s="149" customFormat="1" ht="16.5" customHeight="1" x14ac:dyDescent="0.25">
      <c r="A1329" s="188" t="s">
        <v>40</v>
      </c>
      <c r="B1329" s="149" t="s">
        <v>48</v>
      </c>
      <c r="C1329" s="108"/>
      <c r="G1329" s="179" t="s">
        <v>1321</v>
      </c>
      <c r="H1329" s="125" t="s">
        <v>537</v>
      </c>
      <c r="I1329" s="191" t="s">
        <v>2098</v>
      </c>
      <c r="J1329" s="179" t="s">
        <v>649</v>
      </c>
      <c r="L1329" s="108">
        <v>2022</v>
      </c>
      <c r="O1329" s="108">
        <v>463</v>
      </c>
      <c r="R1329" s="108">
        <f t="shared" si="85"/>
        <v>1559</v>
      </c>
      <c r="S1329" s="108"/>
      <c r="T1329" s="108"/>
    </row>
    <row r="1330" spans="1:20" s="149" customFormat="1" ht="19.5" customHeight="1" x14ac:dyDescent="0.25">
      <c r="A1330" s="188" t="s">
        <v>40</v>
      </c>
      <c r="B1330" s="149" t="s">
        <v>48</v>
      </c>
      <c r="C1330" s="108"/>
      <c r="G1330" s="179" t="s">
        <v>546</v>
      </c>
      <c r="H1330" s="125" t="s">
        <v>547</v>
      </c>
      <c r="I1330" s="191" t="s">
        <v>1322</v>
      </c>
      <c r="J1330" s="179" t="s">
        <v>649</v>
      </c>
      <c r="L1330" s="108">
        <v>2022</v>
      </c>
      <c r="O1330" s="108">
        <v>463</v>
      </c>
      <c r="R1330" s="108">
        <f t="shared" si="85"/>
        <v>1559</v>
      </c>
      <c r="S1330" s="108"/>
      <c r="T1330" s="108"/>
    </row>
    <row r="1331" spans="1:20" s="149" customFormat="1" ht="19.5" customHeight="1" x14ac:dyDescent="0.25">
      <c r="A1331" s="188" t="s">
        <v>40</v>
      </c>
      <c r="B1331" s="149" t="s">
        <v>48</v>
      </c>
      <c r="C1331" s="108"/>
      <c r="G1331" s="179" t="s">
        <v>548</v>
      </c>
      <c r="H1331" s="125" t="s">
        <v>547</v>
      </c>
      <c r="I1331" s="191" t="s">
        <v>1323</v>
      </c>
      <c r="J1331" s="179" t="s">
        <v>649</v>
      </c>
      <c r="L1331" s="108">
        <v>2022</v>
      </c>
      <c r="O1331" s="108">
        <v>463</v>
      </c>
      <c r="R1331" s="108">
        <f t="shared" si="85"/>
        <v>1559</v>
      </c>
      <c r="S1331" s="108"/>
      <c r="T1331" s="108"/>
    </row>
    <row r="1332" spans="1:20" s="12" customFormat="1" ht="24.75" customHeight="1" x14ac:dyDescent="0.25">
      <c r="A1332" s="188" t="s">
        <v>40</v>
      </c>
      <c r="B1332" s="149" t="s">
        <v>48</v>
      </c>
      <c r="C1332" s="108"/>
      <c r="D1332" s="108"/>
      <c r="E1332" s="108"/>
      <c r="F1332" s="108"/>
      <c r="G1332" s="125" t="s">
        <v>593</v>
      </c>
      <c r="H1332" s="125" t="s">
        <v>594</v>
      </c>
      <c r="I1332" s="191" t="s">
        <v>1322</v>
      </c>
      <c r="J1332" s="179" t="s">
        <v>649</v>
      </c>
      <c r="K1332" s="149"/>
      <c r="L1332" s="108">
        <v>2022</v>
      </c>
      <c r="M1332" s="149"/>
      <c r="N1332" s="149"/>
      <c r="O1332" s="108">
        <v>463</v>
      </c>
      <c r="P1332" s="149"/>
      <c r="Q1332" s="149"/>
      <c r="R1332" s="108">
        <f t="shared" si="85"/>
        <v>1559</v>
      </c>
      <c r="S1332" s="108"/>
      <c r="T1332" s="108"/>
    </row>
    <row r="1333" spans="1:20" s="12" customFormat="1" ht="24.75" customHeight="1" x14ac:dyDescent="0.25">
      <c r="A1333" s="188" t="s">
        <v>40</v>
      </c>
      <c r="B1333" s="149" t="s">
        <v>48</v>
      </c>
      <c r="C1333" s="108"/>
      <c r="D1333" s="108"/>
      <c r="E1333" s="108"/>
      <c r="F1333" s="108"/>
      <c r="G1333" s="125" t="s">
        <v>595</v>
      </c>
      <c r="H1333" s="125" t="s">
        <v>271</v>
      </c>
      <c r="I1333" s="191" t="s">
        <v>1316</v>
      </c>
      <c r="J1333" s="179" t="s">
        <v>649</v>
      </c>
      <c r="K1333" s="149"/>
      <c r="L1333" s="108">
        <v>2022</v>
      </c>
      <c r="M1333" s="149"/>
      <c r="N1333" s="149"/>
      <c r="O1333" s="108">
        <v>463</v>
      </c>
      <c r="P1333" s="149"/>
      <c r="Q1333" s="149"/>
      <c r="R1333" s="108">
        <f t="shared" si="85"/>
        <v>1559</v>
      </c>
      <c r="S1333" s="108"/>
      <c r="T1333" s="108"/>
    </row>
    <row r="1334" spans="1:20" s="12" customFormat="1" ht="24.75" customHeight="1" x14ac:dyDescent="0.25">
      <c r="A1334" s="188" t="s">
        <v>40</v>
      </c>
      <c r="B1334" s="149" t="s">
        <v>48</v>
      </c>
      <c r="C1334" s="108"/>
      <c r="D1334" s="108"/>
      <c r="E1334" s="108"/>
      <c r="F1334" s="108"/>
      <c r="G1334" s="125" t="s">
        <v>1411</v>
      </c>
      <c r="H1334" s="125" t="s">
        <v>213</v>
      </c>
      <c r="I1334" s="191" t="s">
        <v>1412</v>
      </c>
      <c r="J1334" s="179" t="s">
        <v>1379</v>
      </c>
      <c r="K1334" s="149"/>
      <c r="L1334" s="108">
        <v>1500</v>
      </c>
      <c r="M1334" s="149"/>
      <c r="N1334" s="149"/>
      <c r="O1334" s="108"/>
      <c r="P1334" s="149"/>
      <c r="Q1334" s="149"/>
      <c r="R1334" s="108">
        <v>500</v>
      </c>
      <c r="S1334" s="108">
        <f t="shared" si="84"/>
        <v>1000</v>
      </c>
      <c r="T1334" s="108"/>
    </row>
    <row r="1335" spans="1:20" s="149" customFormat="1" ht="20.25" customHeight="1" x14ac:dyDescent="0.25">
      <c r="A1335" s="188" t="s">
        <v>40</v>
      </c>
      <c r="B1335" s="149" t="s">
        <v>48</v>
      </c>
      <c r="C1335" s="108"/>
      <c r="D1335" s="108"/>
      <c r="E1335" s="108"/>
      <c r="F1335" s="108"/>
      <c r="G1335" s="125" t="s">
        <v>596</v>
      </c>
      <c r="H1335" s="125" t="s">
        <v>597</v>
      </c>
      <c r="I1335" s="191" t="s">
        <v>576</v>
      </c>
      <c r="J1335" s="179" t="s">
        <v>649</v>
      </c>
      <c r="L1335" s="108">
        <v>2022</v>
      </c>
      <c r="O1335" s="108">
        <v>463</v>
      </c>
      <c r="R1335" s="108">
        <f>+L1335-O1335</f>
        <v>1559</v>
      </c>
      <c r="S1335" s="108"/>
      <c r="T1335" s="108"/>
    </row>
    <row r="1336" spans="1:20" s="12" customFormat="1" ht="24.75" customHeight="1" x14ac:dyDescent="0.25">
      <c r="A1336" s="188" t="s">
        <v>40</v>
      </c>
      <c r="B1336" s="149" t="s">
        <v>48</v>
      </c>
      <c r="C1336" s="108"/>
      <c r="D1336" s="149"/>
      <c r="E1336" s="149"/>
      <c r="F1336" s="108"/>
      <c r="G1336" s="125" t="s">
        <v>2099</v>
      </c>
      <c r="H1336" s="125" t="s">
        <v>547</v>
      </c>
      <c r="I1336" s="191" t="s">
        <v>1324</v>
      </c>
      <c r="J1336" s="179" t="s">
        <v>649</v>
      </c>
      <c r="K1336" s="149"/>
      <c r="L1336" s="108">
        <v>2022</v>
      </c>
      <c r="M1336" s="149"/>
      <c r="N1336" s="149"/>
      <c r="O1336" s="108">
        <v>463</v>
      </c>
      <c r="P1336" s="149"/>
      <c r="Q1336" s="149"/>
      <c r="R1336" s="108">
        <f>+L1336-O1336</f>
        <v>1559</v>
      </c>
      <c r="S1336" s="108"/>
      <c r="T1336" s="108"/>
    </row>
    <row r="1337" spans="1:20" s="149" customFormat="1" ht="16.5" customHeight="1" x14ac:dyDescent="0.25">
      <c r="A1337" s="188"/>
      <c r="B1337" s="149" t="s">
        <v>48</v>
      </c>
      <c r="C1337" s="108"/>
      <c r="G1337" s="183" t="s">
        <v>1506</v>
      </c>
      <c r="H1337" s="183" t="s">
        <v>77</v>
      </c>
      <c r="I1337" s="183" t="s">
        <v>1507</v>
      </c>
      <c r="J1337" s="179" t="s">
        <v>649</v>
      </c>
      <c r="L1337" s="90">
        <v>2022</v>
      </c>
      <c r="O1337" s="108">
        <v>463</v>
      </c>
      <c r="R1337" s="108">
        <f>+L1337-O1337</f>
        <v>1559</v>
      </c>
      <c r="S1337" s="108"/>
      <c r="T1337" s="108"/>
    </row>
    <row r="1338" spans="1:20" s="149" customFormat="1" ht="16.5" customHeight="1" x14ac:dyDescent="0.25">
      <c r="A1338" s="188"/>
      <c r="B1338" s="149" t="s">
        <v>48</v>
      </c>
      <c r="C1338" s="108"/>
      <c r="G1338" s="179" t="s">
        <v>2100</v>
      </c>
      <c r="H1338" s="183" t="s">
        <v>539</v>
      </c>
      <c r="I1338" s="191" t="s">
        <v>2101</v>
      </c>
      <c r="J1338" s="179" t="s">
        <v>649</v>
      </c>
      <c r="L1338" s="90">
        <v>2022</v>
      </c>
      <c r="O1338" s="108">
        <v>463</v>
      </c>
      <c r="R1338" s="108">
        <f>+L1338-O1338</f>
        <v>1559</v>
      </c>
      <c r="S1338" s="108"/>
      <c r="T1338" s="108"/>
    </row>
    <row r="1339" spans="1:20" s="149" customFormat="1" ht="16.5" customHeight="1" x14ac:dyDescent="0.25">
      <c r="A1339" s="188"/>
      <c r="B1339" s="149" t="s">
        <v>48</v>
      </c>
      <c r="C1339" s="108"/>
      <c r="G1339" s="183" t="s">
        <v>918</v>
      </c>
      <c r="H1339" s="183" t="s">
        <v>539</v>
      </c>
      <c r="I1339" s="183" t="s">
        <v>2067</v>
      </c>
      <c r="J1339" s="179" t="s">
        <v>649</v>
      </c>
      <c r="L1339" s="90">
        <v>2022</v>
      </c>
      <c r="O1339" s="108">
        <v>463</v>
      </c>
      <c r="R1339" s="108">
        <f>+L1339-O1339</f>
        <v>1559</v>
      </c>
      <c r="S1339" s="108"/>
      <c r="T1339" s="108"/>
    </row>
    <row r="1340" spans="1:20" s="149" customFormat="1" ht="16.5" customHeight="1" x14ac:dyDescent="0.25">
      <c r="A1340" s="188"/>
      <c r="B1340" s="149" t="s">
        <v>48</v>
      </c>
      <c r="C1340" s="108"/>
      <c r="G1340" s="183" t="s">
        <v>1819</v>
      </c>
      <c r="H1340" s="183" t="s">
        <v>912</v>
      </c>
      <c r="I1340" s="183" t="s">
        <v>1057</v>
      </c>
      <c r="J1340" s="179" t="s">
        <v>1379</v>
      </c>
      <c r="L1340" s="90">
        <v>2500</v>
      </c>
      <c r="O1340" s="108"/>
      <c r="R1340" s="108">
        <v>1250</v>
      </c>
      <c r="S1340" s="108">
        <f t="shared" si="84"/>
        <v>1250</v>
      </c>
      <c r="T1340" s="108"/>
    </row>
    <row r="1341" spans="1:20" s="149" customFormat="1" ht="16.5" customHeight="1" x14ac:dyDescent="0.25">
      <c r="A1341" s="188"/>
      <c r="B1341" s="149" t="s">
        <v>48</v>
      </c>
      <c r="C1341" s="108"/>
      <c r="G1341" s="183" t="s">
        <v>445</v>
      </c>
      <c r="H1341" s="183" t="s">
        <v>213</v>
      </c>
      <c r="I1341" s="183" t="s">
        <v>1114</v>
      </c>
      <c r="J1341" s="179" t="s">
        <v>1379</v>
      </c>
      <c r="L1341" s="90">
        <v>2000</v>
      </c>
      <c r="O1341" s="108"/>
      <c r="R1341" s="108">
        <v>750</v>
      </c>
      <c r="S1341" s="108">
        <f t="shared" si="84"/>
        <v>1250</v>
      </c>
      <c r="T1341" s="108"/>
    </row>
    <row r="1342" spans="1:20" s="149" customFormat="1" ht="17.25" customHeight="1" x14ac:dyDescent="0.25">
      <c r="A1342" s="188"/>
      <c r="B1342" s="149" t="s">
        <v>48</v>
      </c>
      <c r="C1342" s="108"/>
      <c r="G1342" s="183" t="s">
        <v>919</v>
      </c>
      <c r="H1342" s="183" t="s">
        <v>913</v>
      </c>
      <c r="I1342" s="183" t="s">
        <v>684</v>
      </c>
      <c r="J1342" s="179" t="s">
        <v>1379</v>
      </c>
      <c r="L1342" s="90">
        <v>500</v>
      </c>
      <c r="O1342" s="108"/>
      <c r="R1342" s="108">
        <v>250</v>
      </c>
      <c r="S1342" s="108">
        <f t="shared" si="84"/>
        <v>250</v>
      </c>
      <c r="T1342" s="108"/>
    </row>
    <row r="1343" spans="1:20" s="149" customFormat="1" ht="22.5" customHeight="1" x14ac:dyDescent="0.25">
      <c r="A1343" s="188"/>
      <c r="B1343" s="149" t="s">
        <v>48</v>
      </c>
      <c r="C1343" s="108"/>
      <c r="G1343" s="183" t="s">
        <v>1617</v>
      </c>
      <c r="H1343" s="183" t="s">
        <v>271</v>
      </c>
      <c r="I1343" s="183" t="s">
        <v>1412</v>
      </c>
      <c r="J1343" s="126" t="s">
        <v>1515</v>
      </c>
      <c r="K1343" s="183"/>
      <c r="L1343" s="184">
        <v>750</v>
      </c>
      <c r="M1343" s="184"/>
      <c r="N1343" s="184"/>
      <c r="O1343" s="184"/>
      <c r="P1343" s="184"/>
      <c r="Q1343" s="184"/>
      <c r="R1343" s="184">
        <v>750</v>
      </c>
      <c r="S1343" s="184"/>
      <c r="T1343" s="108"/>
    </row>
    <row r="1344" spans="1:20" x14ac:dyDescent="0.25">
      <c r="A1344" s="365"/>
      <c r="B1344" s="365"/>
      <c r="C1344" s="365"/>
      <c r="D1344" s="365"/>
      <c r="E1344" s="365"/>
      <c r="F1344" s="365"/>
      <c r="G1344" s="367" t="s">
        <v>2952</v>
      </c>
      <c r="H1344" s="367" t="s">
        <v>2951</v>
      </c>
      <c r="I1344" s="367" t="s">
        <v>1548</v>
      </c>
      <c r="J1344" s="367" t="s">
        <v>2022</v>
      </c>
      <c r="K1344" s="368"/>
      <c r="L1344" s="369">
        <v>1250</v>
      </c>
      <c r="M1344" s="368"/>
      <c r="N1344" s="368"/>
      <c r="O1344" s="368"/>
      <c r="P1344" s="365"/>
      <c r="Q1344" s="365"/>
      <c r="R1344" s="370">
        <v>100</v>
      </c>
      <c r="S1344" s="370">
        <f>+L1344-R1344</f>
        <v>1150</v>
      </c>
      <c r="T1344" s="371"/>
    </row>
    <row r="1345" spans="1:20" x14ac:dyDescent="0.25">
      <c r="A1345" s="365"/>
      <c r="B1345" s="365"/>
      <c r="C1345" s="365"/>
      <c r="D1345" s="365"/>
      <c r="E1345" s="365"/>
      <c r="F1345" s="365"/>
      <c r="G1345" s="367" t="s">
        <v>2954</v>
      </c>
      <c r="H1345" s="367" t="s">
        <v>2953</v>
      </c>
      <c r="I1345" s="367" t="s">
        <v>1548</v>
      </c>
      <c r="J1345" s="367" t="s">
        <v>2022</v>
      </c>
      <c r="K1345" s="368"/>
      <c r="L1345" s="369">
        <v>1250</v>
      </c>
      <c r="M1345" s="368"/>
      <c r="N1345" s="368"/>
      <c r="O1345" s="368"/>
      <c r="P1345" s="365"/>
      <c r="Q1345" s="365"/>
      <c r="R1345" s="370">
        <v>100</v>
      </c>
      <c r="S1345" s="370">
        <f>+L1345-R1345</f>
        <v>1150</v>
      </c>
      <c r="T1345" s="371"/>
    </row>
    <row r="1346" spans="1:20" x14ac:dyDescent="0.25">
      <c r="A1346" s="365"/>
      <c r="B1346" s="365"/>
      <c r="C1346" s="365"/>
      <c r="D1346" s="365"/>
      <c r="E1346" s="365"/>
      <c r="F1346" s="365"/>
      <c r="G1346" s="367" t="s">
        <v>2957</v>
      </c>
      <c r="H1346" s="367" t="s">
        <v>2956</v>
      </c>
      <c r="I1346" s="367" t="s">
        <v>2121</v>
      </c>
      <c r="J1346" s="367" t="s">
        <v>2022</v>
      </c>
      <c r="K1346" s="368"/>
      <c r="L1346" s="369">
        <v>1250</v>
      </c>
      <c r="M1346" s="368"/>
      <c r="N1346" s="368"/>
      <c r="O1346" s="368"/>
      <c r="P1346" s="365"/>
      <c r="Q1346" s="365"/>
      <c r="R1346" s="370">
        <v>100</v>
      </c>
      <c r="S1346" s="370">
        <f>+L1346-R1346</f>
        <v>1150</v>
      </c>
      <c r="T1346" s="371"/>
    </row>
    <row r="1347" spans="1:20" x14ac:dyDescent="0.25">
      <c r="A1347" s="365"/>
      <c r="B1347" s="365"/>
      <c r="C1347" s="365"/>
      <c r="D1347" s="365"/>
      <c r="E1347" s="365"/>
      <c r="F1347" s="365"/>
      <c r="G1347" s="367" t="s">
        <v>1861</v>
      </c>
      <c r="H1347" s="367" t="s">
        <v>2953</v>
      </c>
      <c r="I1347" s="367" t="s">
        <v>1887</v>
      </c>
      <c r="J1347" s="367" t="s">
        <v>2022</v>
      </c>
      <c r="K1347" s="368"/>
      <c r="L1347" s="369">
        <v>1500</v>
      </c>
      <c r="M1347" s="368"/>
      <c r="N1347" s="368"/>
      <c r="O1347" s="368"/>
      <c r="P1347" s="365"/>
      <c r="Q1347" s="365"/>
      <c r="R1347" s="370">
        <v>100</v>
      </c>
      <c r="S1347" s="370">
        <f>+L1347-R1347</f>
        <v>1400</v>
      </c>
      <c r="T1347" s="371"/>
    </row>
    <row r="1348" spans="1:20" s="149" customFormat="1" ht="24" customHeight="1" x14ac:dyDescent="0.25">
      <c r="A1348" s="149" t="s">
        <v>40</v>
      </c>
      <c r="C1348" s="108"/>
      <c r="G1348" s="125" t="s">
        <v>360</v>
      </c>
      <c r="H1348" s="149" t="s">
        <v>549</v>
      </c>
      <c r="I1348" s="149" t="s">
        <v>374</v>
      </c>
      <c r="J1348" s="179" t="s">
        <v>1379</v>
      </c>
      <c r="L1348" s="108">
        <v>850</v>
      </c>
      <c r="O1348" s="108">
        <v>300</v>
      </c>
      <c r="R1348" s="108">
        <v>200</v>
      </c>
      <c r="S1348" s="108">
        <f>+L1348-O1348-R1348</f>
        <v>350</v>
      </c>
      <c r="T1348" s="90"/>
    </row>
    <row r="1349" spans="1:20" s="149" customFormat="1" ht="18.75" customHeight="1" x14ac:dyDescent="0.25">
      <c r="A1349" s="188" t="s">
        <v>40</v>
      </c>
      <c r="C1349" s="108"/>
      <c r="G1349" s="179" t="s">
        <v>348</v>
      </c>
      <c r="H1349" s="125" t="s">
        <v>81</v>
      </c>
      <c r="I1349" s="191" t="s">
        <v>1325</v>
      </c>
      <c r="J1349" s="179" t="s">
        <v>1379</v>
      </c>
      <c r="L1349" s="108">
        <v>2500</v>
      </c>
      <c r="O1349" s="108">
        <v>250</v>
      </c>
      <c r="R1349" s="108">
        <v>1250</v>
      </c>
      <c r="S1349" s="108">
        <f>+L1349-O1349-R1349</f>
        <v>1000</v>
      </c>
      <c r="T1349" s="108"/>
    </row>
    <row r="1350" spans="1:20" s="149" customFormat="1" ht="24" customHeight="1" x14ac:dyDescent="0.25">
      <c r="A1350" s="188" t="s">
        <v>40</v>
      </c>
      <c r="C1350" s="108"/>
      <c r="G1350" s="179" t="s">
        <v>964</v>
      </c>
      <c r="H1350" s="125" t="s">
        <v>550</v>
      </c>
      <c r="I1350" s="191" t="s">
        <v>980</v>
      </c>
      <c r="J1350" s="179" t="s">
        <v>1379</v>
      </c>
      <c r="L1350" s="108">
        <v>2500</v>
      </c>
      <c r="O1350" s="108">
        <v>250</v>
      </c>
      <c r="R1350" s="108">
        <v>1250</v>
      </c>
      <c r="S1350" s="108">
        <f t="shared" ref="S1350:S1354" si="86">+L1350-O1350-R1350</f>
        <v>1000</v>
      </c>
      <c r="T1350" s="108"/>
    </row>
    <row r="1351" spans="1:20" s="149" customFormat="1" ht="21.75" customHeight="1" x14ac:dyDescent="0.25">
      <c r="A1351" s="188" t="s">
        <v>40</v>
      </c>
      <c r="C1351" s="108"/>
      <c r="G1351" s="179" t="s">
        <v>964</v>
      </c>
      <c r="H1351" s="125" t="s">
        <v>272</v>
      </c>
      <c r="I1351" s="191" t="s">
        <v>993</v>
      </c>
      <c r="J1351" s="179" t="s">
        <v>1379</v>
      </c>
      <c r="L1351" s="108">
        <v>2500</v>
      </c>
      <c r="O1351" s="108">
        <v>250</v>
      </c>
      <c r="R1351" s="108">
        <v>1250</v>
      </c>
      <c r="S1351" s="108">
        <f t="shared" si="86"/>
        <v>1000</v>
      </c>
      <c r="T1351" s="108"/>
    </row>
    <row r="1352" spans="1:20" s="149" customFormat="1" ht="22.5" customHeight="1" x14ac:dyDescent="0.25">
      <c r="A1352" s="188" t="s">
        <v>40</v>
      </c>
      <c r="C1352" s="108"/>
      <c r="G1352" s="179" t="s">
        <v>348</v>
      </c>
      <c r="H1352" s="125" t="s">
        <v>551</v>
      </c>
      <c r="I1352" s="191" t="s">
        <v>2102</v>
      </c>
      <c r="J1352" s="179" t="s">
        <v>1379</v>
      </c>
      <c r="L1352" s="108">
        <v>1500</v>
      </c>
      <c r="O1352" s="108">
        <v>750</v>
      </c>
      <c r="R1352" s="108">
        <v>500</v>
      </c>
      <c r="S1352" s="108">
        <f t="shared" si="86"/>
        <v>250</v>
      </c>
      <c r="T1352" s="108"/>
    </row>
    <row r="1353" spans="1:20" s="149" customFormat="1" ht="51.75" customHeight="1" x14ac:dyDescent="0.25">
      <c r="A1353" s="188" t="s">
        <v>40</v>
      </c>
      <c r="C1353" s="108"/>
      <c r="F1353" s="108"/>
      <c r="G1353" s="125" t="s">
        <v>1492</v>
      </c>
      <c r="H1353" s="125" t="s">
        <v>305</v>
      </c>
      <c r="I1353" s="125" t="s">
        <v>1493</v>
      </c>
      <c r="J1353" s="179" t="s">
        <v>1379</v>
      </c>
      <c r="L1353" s="90">
        <v>13000</v>
      </c>
      <c r="O1353" s="108">
        <v>5714</v>
      </c>
      <c r="R1353" s="108">
        <v>4500</v>
      </c>
      <c r="S1353" s="108">
        <f t="shared" si="86"/>
        <v>2786</v>
      </c>
      <c r="T1353" s="108"/>
    </row>
    <row r="1354" spans="1:20" s="149" customFormat="1" ht="18.75" customHeight="1" x14ac:dyDescent="0.25">
      <c r="A1354" s="188"/>
      <c r="C1354" s="108"/>
      <c r="G1354" s="183" t="s">
        <v>360</v>
      </c>
      <c r="H1354" s="183" t="s">
        <v>305</v>
      </c>
      <c r="I1354" s="183" t="s">
        <v>726</v>
      </c>
      <c r="J1354" s="179" t="s">
        <v>1379</v>
      </c>
      <c r="L1354" s="90">
        <v>1850</v>
      </c>
      <c r="O1354" s="108"/>
      <c r="R1354" s="108">
        <v>1250</v>
      </c>
      <c r="S1354" s="108">
        <f t="shared" si="86"/>
        <v>600</v>
      </c>
      <c r="T1354" s="108"/>
    </row>
    <row r="1355" spans="1:20" s="149" customFormat="1" ht="22.5" customHeight="1" x14ac:dyDescent="0.25">
      <c r="A1355" s="188"/>
      <c r="B1355" s="149" t="s">
        <v>58</v>
      </c>
      <c r="C1355" s="108"/>
      <c r="G1355" s="183" t="s">
        <v>1099</v>
      </c>
      <c r="H1355" s="183" t="s">
        <v>1100</v>
      </c>
      <c r="I1355" s="183" t="s">
        <v>748</v>
      </c>
      <c r="J1355" s="179" t="s">
        <v>649</v>
      </c>
      <c r="L1355" s="90">
        <v>330</v>
      </c>
      <c r="O1355" s="108"/>
      <c r="R1355" s="90">
        <f>+L1355</f>
        <v>330</v>
      </c>
      <c r="S1355" s="108"/>
      <c r="T1355" s="108"/>
    </row>
    <row r="1356" spans="1:20" s="149" customFormat="1" ht="22.5" customHeight="1" x14ac:dyDescent="0.25">
      <c r="A1356" s="188"/>
      <c r="C1356" s="108"/>
      <c r="G1356" s="183" t="s">
        <v>517</v>
      </c>
      <c r="H1356" s="183" t="s">
        <v>1555</v>
      </c>
      <c r="I1356" s="183" t="s">
        <v>1556</v>
      </c>
      <c r="J1356" s="126" t="s">
        <v>1515</v>
      </c>
      <c r="K1356" s="183"/>
      <c r="L1356" s="184">
        <v>2000</v>
      </c>
      <c r="M1356" s="183"/>
      <c r="N1356" s="183"/>
      <c r="O1356" s="183"/>
      <c r="P1356" s="183"/>
      <c r="Q1356" s="183"/>
      <c r="R1356" s="184">
        <v>300</v>
      </c>
      <c r="S1356" s="184">
        <f>+L1356-R1356</f>
        <v>1700</v>
      </c>
      <c r="T1356" s="108"/>
    </row>
    <row r="1357" spans="1:20" s="149" customFormat="1" ht="27" customHeight="1" x14ac:dyDescent="0.25">
      <c r="A1357" s="188"/>
      <c r="C1357" s="108"/>
      <c r="G1357" s="337" t="s">
        <v>1820</v>
      </c>
      <c r="H1357" s="196" t="s">
        <v>1559</v>
      </c>
      <c r="I1357" s="203" t="s">
        <v>1821</v>
      </c>
      <c r="J1357" s="150" t="s">
        <v>1494</v>
      </c>
      <c r="K1357" s="339"/>
      <c r="L1357" s="339">
        <v>7450</v>
      </c>
      <c r="M1357" s="339"/>
      <c r="N1357" s="339"/>
      <c r="O1357" s="339">
        <v>227</v>
      </c>
      <c r="P1357" s="339"/>
      <c r="Q1357" s="339"/>
      <c r="R1357" s="339">
        <v>3500</v>
      </c>
      <c r="S1357" s="339">
        <f>+L1357-O1357-R1357</f>
        <v>3723</v>
      </c>
      <c r="T1357" s="108"/>
    </row>
    <row r="1358" spans="1:20" s="149" customFormat="1" ht="24" customHeight="1" x14ac:dyDescent="0.25">
      <c r="A1358" s="12"/>
      <c r="B1358" s="12"/>
      <c r="C1358" s="319"/>
      <c r="D1358" s="12"/>
      <c r="E1358" s="12"/>
      <c r="F1358" s="184" t="s">
        <v>1296</v>
      </c>
      <c r="G1358" s="12" t="s">
        <v>1853</v>
      </c>
      <c r="H1358" s="12" t="s">
        <v>273</v>
      </c>
      <c r="I1358" s="12" t="s">
        <v>2749</v>
      </c>
      <c r="J1358" s="126" t="s">
        <v>1377</v>
      </c>
      <c r="K1358" s="12"/>
      <c r="L1358" s="106">
        <v>417</v>
      </c>
      <c r="M1358" s="12"/>
      <c r="N1358" s="12"/>
      <c r="O1358" s="127"/>
      <c r="P1358" s="12"/>
      <c r="Q1358" s="12"/>
      <c r="R1358" s="127">
        <v>200</v>
      </c>
      <c r="S1358" s="106">
        <f>+L1358-R1358</f>
        <v>217</v>
      </c>
      <c r="T1358" s="127"/>
    </row>
    <row r="1359" spans="1:20" s="149" customFormat="1" ht="30" customHeight="1" x14ac:dyDescent="0.25">
      <c r="A1359" s="12"/>
      <c r="B1359" s="12"/>
      <c r="C1359" s="319"/>
      <c r="D1359" s="12"/>
      <c r="E1359" s="12"/>
      <c r="F1359" s="184" t="s">
        <v>1297</v>
      </c>
      <c r="G1359" s="12" t="s">
        <v>960</v>
      </c>
      <c r="H1359" s="12" t="s">
        <v>916</v>
      </c>
      <c r="I1359" s="12" t="s">
        <v>1585</v>
      </c>
      <c r="J1359" s="126" t="s">
        <v>1377</v>
      </c>
      <c r="K1359" s="12"/>
      <c r="L1359" s="106">
        <v>417</v>
      </c>
      <c r="M1359" s="12"/>
      <c r="N1359" s="12"/>
      <c r="O1359" s="127"/>
      <c r="P1359" s="12"/>
      <c r="Q1359" s="12"/>
      <c r="R1359" s="127">
        <v>200</v>
      </c>
      <c r="S1359" s="106">
        <f>+L1359-R1359</f>
        <v>217</v>
      </c>
      <c r="T1359" s="127"/>
    </row>
    <row r="1360" spans="1:20" s="149" customFormat="1" ht="21.75" customHeight="1" x14ac:dyDescent="0.25">
      <c r="A1360" s="12"/>
      <c r="B1360" s="12"/>
      <c r="C1360" s="319"/>
      <c r="D1360" s="12"/>
      <c r="E1360" s="12"/>
      <c r="F1360" s="184" t="s">
        <v>1298</v>
      </c>
      <c r="G1360" s="12" t="s">
        <v>960</v>
      </c>
      <c r="H1360" s="12" t="s">
        <v>915</v>
      </c>
      <c r="I1360" s="12" t="s">
        <v>1585</v>
      </c>
      <c r="J1360" s="126" t="s">
        <v>1377</v>
      </c>
      <c r="K1360" s="12"/>
      <c r="L1360" s="106">
        <v>417</v>
      </c>
      <c r="M1360" s="12"/>
      <c r="N1360" s="12"/>
      <c r="O1360" s="127"/>
      <c r="P1360" s="12"/>
      <c r="Q1360" s="12"/>
      <c r="R1360" s="127">
        <v>200</v>
      </c>
      <c r="S1360" s="106">
        <f>+L1360-R1360</f>
        <v>217</v>
      </c>
      <c r="T1360" s="127"/>
    </row>
    <row r="1361" spans="1:20" s="12" customFormat="1" ht="24" customHeight="1" x14ac:dyDescent="0.25">
      <c r="A1361" s="188"/>
      <c r="B1361" s="149"/>
      <c r="C1361" s="108"/>
      <c r="D1361" s="149"/>
      <c r="E1361" s="149"/>
      <c r="F1361" s="149"/>
      <c r="G1361" s="192" t="s">
        <v>1005</v>
      </c>
      <c r="H1361" s="125" t="s">
        <v>552</v>
      </c>
      <c r="I1361" s="191" t="s">
        <v>1006</v>
      </c>
      <c r="J1361" s="179" t="s">
        <v>1379</v>
      </c>
      <c r="K1361" s="149"/>
      <c r="L1361" s="90">
        <v>12945</v>
      </c>
      <c r="M1361" s="149"/>
      <c r="N1361" s="149"/>
      <c r="O1361" s="108"/>
      <c r="P1361" s="149"/>
      <c r="Q1361" s="149"/>
      <c r="R1361" s="108">
        <v>7500</v>
      </c>
      <c r="S1361" s="90">
        <f>+L1361-O1361-R1361</f>
        <v>5445</v>
      </c>
      <c r="T1361" s="108"/>
    </row>
    <row r="1362" spans="1:20" s="12" customFormat="1" ht="24" customHeight="1" x14ac:dyDescent="0.25">
      <c r="A1362" s="188" t="s">
        <v>40</v>
      </c>
      <c r="B1362" s="149"/>
      <c r="C1362" s="108"/>
      <c r="D1362" s="149"/>
      <c r="E1362" s="149"/>
      <c r="F1362" s="149"/>
      <c r="G1362" s="125" t="s">
        <v>1081</v>
      </c>
      <c r="H1362" s="125" t="s">
        <v>273</v>
      </c>
      <c r="I1362" s="191" t="s">
        <v>659</v>
      </c>
      <c r="J1362" s="179" t="s">
        <v>1379</v>
      </c>
      <c r="K1362" s="149"/>
      <c r="L1362" s="90">
        <v>5500</v>
      </c>
      <c r="M1362" s="149"/>
      <c r="N1362" s="149"/>
      <c r="O1362" s="108">
        <v>250</v>
      </c>
      <c r="P1362" s="149"/>
      <c r="Q1362" s="149"/>
      <c r="R1362" s="108">
        <v>2500</v>
      </c>
      <c r="S1362" s="90">
        <f t="shared" ref="S1362:S1366" si="87">+L1362-O1362-R1362</f>
        <v>2750</v>
      </c>
      <c r="T1362" s="108"/>
    </row>
    <row r="1363" spans="1:20" s="12" customFormat="1" ht="24" customHeight="1" x14ac:dyDescent="0.25">
      <c r="A1363" s="188"/>
      <c r="B1363" s="149"/>
      <c r="C1363" s="108"/>
      <c r="D1363" s="149"/>
      <c r="E1363" s="149"/>
      <c r="F1363" s="149"/>
      <c r="G1363" s="183" t="s">
        <v>360</v>
      </c>
      <c r="H1363" s="183" t="s">
        <v>915</v>
      </c>
      <c r="I1363" s="183" t="s">
        <v>789</v>
      </c>
      <c r="J1363" s="179" t="s">
        <v>1379</v>
      </c>
      <c r="K1363" s="149"/>
      <c r="L1363" s="90">
        <v>1850</v>
      </c>
      <c r="M1363" s="149"/>
      <c r="N1363" s="149"/>
      <c r="O1363" s="108">
        <v>250</v>
      </c>
      <c r="P1363" s="149"/>
      <c r="Q1363" s="149"/>
      <c r="R1363" s="108">
        <v>750</v>
      </c>
      <c r="S1363" s="90">
        <f t="shared" si="87"/>
        <v>850</v>
      </c>
      <c r="T1363" s="108"/>
    </row>
    <row r="1364" spans="1:20" s="12" customFormat="1" ht="32.25" customHeight="1" x14ac:dyDescent="0.25">
      <c r="A1364" s="188"/>
      <c r="B1364" s="149"/>
      <c r="C1364" s="108"/>
      <c r="D1364" s="149"/>
      <c r="E1364" s="149"/>
      <c r="F1364" s="149"/>
      <c r="G1364" s="343" t="s">
        <v>1460</v>
      </c>
      <c r="H1364" s="183" t="s">
        <v>273</v>
      </c>
      <c r="I1364" s="183" t="s">
        <v>1461</v>
      </c>
      <c r="J1364" s="179" t="s">
        <v>1379</v>
      </c>
      <c r="K1364" s="149"/>
      <c r="L1364" s="90">
        <v>1500</v>
      </c>
      <c r="M1364" s="149"/>
      <c r="N1364" s="149"/>
      <c r="O1364" s="108">
        <v>250</v>
      </c>
      <c r="P1364" s="149"/>
      <c r="Q1364" s="149"/>
      <c r="R1364" s="90">
        <v>750</v>
      </c>
      <c r="S1364" s="90">
        <f t="shared" si="87"/>
        <v>500</v>
      </c>
      <c r="T1364" s="108"/>
    </row>
    <row r="1365" spans="1:20" s="12" customFormat="1" ht="27" customHeight="1" x14ac:dyDescent="0.25">
      <c r="A1365" s="188"/>
      <c r="B1365" s="149"/>
      <c r="C1365" s="108"/>
      <c r="D1365" s="149"/>
      <c r="E1365" s="149"/>
      <c r="F1365" s="149"/>
      <c r="G1365" s="183" t="s">
        <v>1810</v>
      </c>
      <c r="H1365" s="183" t="s">
        <v>1375</v>
      </c>
      <c r="I1365" s="183" t="s">
        <v>1811</v>
      </c>
      <c r="J1365" s="179" t="s">
        <v>1379</v>
      </c>
      <c r="K1365" s="149"/>
      <c r="L1365" s="90">
        <v>875</v>
      </c>
      <c r="M1365" s="149"/>
      <c r="N1365" s="149"/>
      <c r="O1365" s="108">
        <v>250</v>
      </c>
      <c r="P1365" s="149"/>
      <c r="Q1365" s="149"/>
      <c r="R1365" s="90">
        <v>350</v>
      </c>
      <c r="S1365" s="90">
        <f t="shared" si="87"/>
        <v>275</v>
      </c>
      <c r="T1365" s="108"/>
    </row>
    <row r="1366" spans="1:20" s="12" customFormat="1" ht="24.75" customHeight="1" x14ac:dyDescent="0.25">
      <c r="A1366" s="188"/>
      <c r="B1366" s="149"/>
      <c r="C1366" s="108"/>
      <c r="D1366" s="149"/>
      <c r="E1366" s="149"/>
      <c r="F1366" s="149"/>
      <c r="G1366" s="183" t="s">
        <v>1383</v>
      </c>
      <c r="H1366" s="183" t="s">
        <v>916</v>
      </c>
      <c r="I1366" s="183" t="s">
        <v>1384</v>
      </c>
      <c r="J1366" s="179" t="s">
        <v>1379</v>
      </c>
      <c r="K1366" s="149"/>
      <c r="L1366" s="90">
        <v>875</v>
      </c>
      <c r="M1366" s="149"/>
      <c r="N1366" s="149"/>
      <c r="O1366" s="108">
        <v>250</v>
      </c>
      <c r="P1366" s="149"/>
      <c r="Q1366" s="149"/>
      <c r="R1366" s="90">
        <v>350</v>
      </c>
      <c r="S1366" s="90">
        <f t="shared" si="87"/>
        <v>275</v>
      </c>
      <c r="T1366" s="108"/>
    </row>
    <row r="1367" spans="1:20" s="12" customFormat="1" ht="24.75" customHeight="1" x14ac:dyDescent="0.25">
      <c r="A1367" s="188"/>
      <c r="B1367" s="149"/>
      <c r="C1367" s="108"/>
      <c r="D1367" s="149"/>
      <c r="E1367" s="149"/>
      <c r="F1367" s="149"/>
      <c r="G1367" s="183" t="s">
        <v>920</v>
      </c>
      <c r="H1367" s="183" t="s">
        <v>916</v>
      </c>
      <c r="I1367" s="183" t="s">
        <v>699</v>
      </c>
      <c r="J1367" s="179" t="s">
        <v>649</v>
      </c>
      <c r="K1367" s="149"/>
      <c r="L1367" s="90">
        <v>1750</v>
      </c>
      <c r="M1367" s="149"/>
      <c r="N1367" s="149"/>
      <c r="O1367" s="108">
        <v>1500</v>
      </c>
      <c r="P1367" s="149"/>
      <c r="Q1367" s="149"/>
      <c r="R1367" s="90">
        <f>+L1367-O1367</f>
        <v>250</v>
      </c>
      <c r="S1367" s="90"/>
      <c r="T1367" s="108"/>
    </row>
    <row r="1368" spans="1:20" s="12" customFormat="1" ht="24.75" customHeight="1" x14ac:dyDescent="0.25">
      <c r="A1368" s="188"/>
      <c r="B1368" s="149"/>
      <c r="C1368" s="108"/>
      <c r="D1368" s="149"/>
      <c r="E1368" s="149"/>
      <c r="F1368" s="149"/>
      <c r="G1368" s="183" t="s">
        <v>921</v>
      </c>
      <c r="H1368" s="183" t="s">
        <v>917</v>
      </c>
      <c r="I1368" s="183" t="s">
        <v>667</v>
      </c>
      <c r="J1368" s="179" t="s">
        <v>649</v>
      </c>
      <c r="K1368" s="149"/>
      <c r="L1368" s="90">
        <v>3000</v>
      </c>
      <c r="M1368" s="149"/>
      <c r="N1368" s="149"/>
      <c r="O1368" s="108">
        <v>2000</v>
      </c>
      <c r="P1368" s="149"/>
      <c r="Q1368" s="149"/>
      <c r="R1368" s="90">
        <f>+L1368-O1368</f>
        <v>1000</v>
      </c>
      <c r="S1368" s="90"/>
      <c r="T1368" s="108"/>
    </row>
    <row r="1369" spans="1:20" s="12" customFormat="1" ht="24.75" customHeight="1" x14ac:dyDescent="0.25">
      <c r="A1369" s="368"/>
      <c r="B1369" s="368"/>
      <c r="C1369" s="368"/>
      <c r="D1369" s="368"/>
      <c r="E1369" s="368"/>
      <c r="F1369" s="368"/>
      <c r="G1369" s="367" t="s">
        <v>2971</v>
      </c>
      <c r="H1369" s="367" t="s">
        <v>2103</v>
      </c>
      <c r="I1369" s="367" t="s">
        <v>1101</v>
      </c>
      <c r="J1369" s="367" t="s">
        <v>1704</v>
      </c>
      <c r="K1369" s="368"/>
      <c r="L1369" s="369">
        <v>2250</v>
      </c>
      <c r="M1369" s="368"/>
      <c r="N1369" s="368"/>
      <c r="O1369" s="368"/>
      <c r="P1369" s="368"/>
      <c r="Q1369" s="368"/>
      <c r="R1369" s="370">
        <v>2</v>
      </c>
      <c r="S1369" s="370">
        <v>1000</v>
      </c>
      <c r="T1369" s="370">
        <f>+L1369-R1369-S1369</f>
        <v>1248</v>
      </c>
    </row>
    <row r="1370" spans="1:20" s="12" customFormat="1" ht="24.75" customHeight="1" x14ac:dyDescent="0.25">
      <c r="A1370" s="368"/>
      <c r="B1370" s="368"/>
      <c r="C1370" s="368"/>
      <c r="D1370" s="368"/>
      <c r="E1370" s="368"/>
      <c r="F1370" s="368"/>
      <c r="G1370" s="367" t="s">
        <v>2104</v>
      </c>
      <c r="H1370" s="367" t="s">
        <v>2105</v>
      </c>
      <c r="I1370" s="367" t="s">
        <v>2106</v>
      </c>
      <c r="J1370" s="367" t="s">
        <v>1704</v>
      </c>
      <c r="K1370" s="368"/>
      <c r="L1370" s="369">
        <v>4500</v>
      </c>
      <c r="M1370" s="368"/>
      <c r="N1370" s="368"/>
      <c r="O1370" s="368"/>
      <c r="P1370" s="368"/>
      <c r="Q1370" s="368"/>
      <c r="R1370" s="370">
        <v>2</v>
      </c>
      <c r="S1370" s="370">
        <v>1500</v>
      </c>
      <c r="T1370" s="370">
        <f t="shared" ref="T1370:T1371" si="88">+L1370-R1370-S1370</f>
        <v>2998</v>
      </c>
    </row>
    <row r="1371" spans="1:20" s="12" customFormat="1" ht="24.75" customHeight="1" x14ac:dyDescent="0.25">
      <c r="A1371" s="368"/>
      <c r="B1371" s="368"/>
      <c r="C1371" s="368"/>
      <c r="D1371" s="368"/>
      <c r="E1371" s="368"/>
      <c r="F1371" s="368"/>
      <c r="G1371" s="367" t="s">
        <v>2969</v>
      </c>
      <c r="H1371" s="367" t="s">
        <v>2107</v>
      </c>
      <c r="I1371" s="367" t="s">
        <v>1104</v>
      </c>
      <c r="J1371" s="367" t="s">
        <v>1704</v>
      </c>
      <c r="K1371" s="368"/>
      <c r="L1371" s="369">
        <v>2000</v>
      </c>
      <c r="M1371" s="368"/>
      <c r="N1371" s="368"/>
      <c r="O1371" s="368"/>
      <c r="P1371" s="368"/>
      <c r="Q1371" s="368"/>
      <c r="R1371" s="370">
        <v>2</v>
      </c>
      <c r="S1371" s="370">
        <v>750</v>
      </c>
      <c r="T1371" s="370">
        <f t="shared" si="88"/>
        <v>1248</v>
      </c>
    </row>
    <row r="1372" spans="1:20" s="12" customFormat="1" ht="25.5" customHeight="1" x14ac:dyDescent="0.25">
      <c r="A1372" s="368"/>
      <c r="B1372" s="368"/>
      <c r="C1372" s="368"/>
      <c r="D1372" s="368"/>
      <c r="E1372" s="368"/>
      <c r="F1372" s="368"/>
      <c r="G1372" s="367" t="s">
        <v>2970</v>
      </c>
      <c r="H1372" s="367" t="s">
        <v>2108</v>
      </c>
      <c r="I1372" s="367" t="s">
        <v>1691</v>
      </c>
      <c r="J1372" s="367" t="s">
        <v>2022</v>
      </c>
      <c r="K1372" s="368"/>
      <c r="L1372" s="369">
        <v>1750</v>
      </c>
      <c r="M1372" s="368"/>
      <c r="N1372" s="368"/>
      <c r="O1372" s="368"/>
      <c r="P1372" s="368"/>
      <c r="Q1372" s="368"/>
      <c r="R1372" s="370">
        <v>2</v>
      </c>
      <c r="S1372" s="370">
        <f>+L1372-R1372</f>
        <v>1748</v>
      </c>
      <c r="T1372" s="370"/>
    </row>
    <row r="1373" spans="1:20" s="149" customFormat="1" ht="22.5" customHeight="1" x14ac:dyDescent="0.25">
      <c r="A1373" s="368"/>
      <c r="B1373" s="368"/>
      <c r="C1373" s="368"/>
      <c r="D1373" s="368"/>
      <c r="E1373" s="368"/>
      <c r="F1373" s="368"/>
      <c r="G1373" s="374" t="s">
        <v>1846</v>
      </c>
      <c r="H1373" s="142" t="s">
        <v>648</v>
      </c>
      <c r="I1373" s="375" t="s">
        <v>1842</v>
      </c>
      <c r="J1373" s="367" t="s">
        <v>1704</v>
      </c>
      <c r="K1373" s="368"/>
      <c r="L1373" s="369">
        <v>2000</v>
      </c>
      <c r="M1373" s="368"/>
      <c r="N1373" s="368"/>
      <c r="O1373" s="368"/>
      <c r="P1373" s="368"/>
      <c r="Q1373" s="368"/>
      <c r="R1373" s="370">
        <v>2</v>
      </c>
      <c r="S1373" s="370">
        <v>750</v>
      </c>
      <c r="T1373" s="370">
        <f>+L1373-R1373-S1373</f>
        <v>1248</v>
      </c>
    </row>
    <row r="1374" spans="1:20" s="149" customFormat="1" ht="18" customHeight="1" x14ac:dyDescent="0.25">
      <c r="A1374" s="368"/>
      <c r="B1374" s="368"/>
      <c r="C1374" s="368"/>
      <c r="D1374" s="368"/>
      <c r="E1374" s="368"/>
      <c r="F1374" s="368"/>
      <c r="G1374" s="367" t="s">
        <v>2109</v>
      </c>
      <c r="H1374" s="367" t="s">
        <v>2110</v>
      </c>
      <c r="I1374" s="367" t="s">
        <v>1039</v>
      </c>
      <c r="J1374" s="367" t="s">
        <v>2022</v>
      </c>
      <c r="K1374" s="368"/>
      <c r="L1374" s="369">
        <v>350</v>
      </c>
      <c r="M1374" s="368"/>
      <c r="N1374" s="368"/>
      <c r="O1374" s="368"/>
      <c r="P1374" s="368"/>
      <c r="Q1374" s="368"/>
      <c r="R1374" s="370">
        <v>2</v>
      </c>
      <c r="S1374" s="370">
        <f>+L1374-R1374</f>
        <v>348</v>
      </c>
      <c r="T1374" s="370"/>
    </row>
    <row r="1375" spans="1:20" s="12" customFormat="1" ht="18.75" customHeight="1" x14ac:dyDescent="0.25">
      <c r="A1375" s="368"/>
      <c r="B1375" s="368"/>
      <c r="C1375" s="368"/>
      <c r="D1375" s="368"/>
      <c r="E1375" s="368"/>
      <c r="F1375" s="368"/>
      <c r="G1375" s="367" t="s">
        <v>2111</v>
      </c>
      <c r="H1375" s="367" t="s">
        <v>2112</v>
      </c>
      <c r="I1375" s="367" t="s">
        <v>2113</v>
      </c>
      <c r="J1375" s="367" t="s">
        <v>1704</v>
      </c>
      <c r="K1375" s="368"/>
      <c r="L1375" s="369">
        <v>2000</v>
      </c>
      <c r="M1375" s="368"/>
      <c r="N1375" s="368"/>
      <c r="O1375" s="368"/>
      <c r="P1375" s="368"/>
      <c r="Q1375" s="368"/>
      <c r="R1375" s="370">
        <v>2</v>
      </c>
      <c r="S1375" s="370">
        <v>750</v>
      </c>
      <c r="T1375" s="370">
        <f>+L1375-R1375-S1375</f>
        <v>1248</v>
      </c>
    </row>
    <row r="1376" spans="1:20" s="12" customFormat="1" ht="15.75" customHeight="1" x14ac:dyDescent="0.25">
      <c r="A1376" s="368"/>
      <c r="B1376" s="368"/>
      <c r="C1376" s="368"/>
      <c r="D1376" s="368"/>
      <c r="E1376" s="368"/>
      <c r="F1376" s="368"/>
      <c r="G1376" s="367" t="s">
        <v>2114</v>
      </c>
      <c r="H1376" s="367" t="s">
        <v>2112</v>
      </c>
      <c r="I1376" s="367" t="s">
        <v>1691</v>
      </c>
      <c r="J1376" s="367" t="s">
        <v>2022</v>
      </c>
      <c r="K1376" s="368"/>
      <c r="L1376" s="369">
        <v>1250</v>
      </c>
      <c r="M1376" s="368"/>
      <c r="N1376" s="368"/>
      <c r="O1376" s="368"/>
      <c r="P1376" s="368"/>
      <c r="Q1376" s="368"/>
      <c r="R1376" s="370">
        <v>2</v>
      </c>
      <c r="S1376" s="370">
        <f>+L1376-R1376</f>
        <v>1248</v>
      </c>
      <c r="T1376" s="370"/>
    </row>
    <row r="1377" spans="1:20" s="12" customFormat="1" ht="16.5" customHeight="1" x14ac:dyDescent="0.25">
      <c r="A1377" s="368"/>
      <c r="B1377" s="368"/>
      <c r="C1377" s="368"/>
      <c r="D1377" s="368"/>
      <c r="E1377" s="368"/>
      <c r="F1377" s="368"/>
      <c r="G1377" s="367" t="s">
        <v>2115</v>
      </c>
      <c r="H1377" s="367" t="s">
        <v>2116</v>
      </c>
      <c r="I1377" s="367" t="s">
        <v>1887</v>
      </c>
      <c r="J1377" s="367" t="s">
        <v>1704</v>
      </c>
      <c r="K1377" s="368"/>
      <c r="L1377" s="369">
        <v>1500</v>
      </c>
      <c r="M1377" s="368"/>
      <c r="N1377" s="368"/>
      <c r="O1377" s="368"/>
      <c r="P1377" s="368"/>
      <c r="Q1377" s="368"/>
      <c r="R1377" s="370">
        <v>2</v>
      </c>
      <c r="S1377" s="370">
        <v>500</v>
      </c>
      <c r="T1377" s="370">
        <f t="shared" ref="T1377:T1378" si="89">+L1377-R1377-S1377</f>
        <v>998</v>
      </c>
    </row>
    <row r="1378" spans="1:20" s="12" customFormat="1" ht="21" customHeight="1" x14ac:dyDescent="0.25">
      <c r="A1378" s="368"/>
      <c r="B1378" s="368"/>
      <c r="C1378" s="368"/>
      <c r="D1378" s="368"/>
      <c r="E1378" s="368"/>
      <c r="F1378" s="368"/>
      <c r="G1378" s="367" t="s">
        <v>2117</v>
      </c>
      <c r="H1378" s="367" t="s">
        <v>2116</v>
      </c>
      <c r="I1378" s="367" t="s">
        <v>2113</v>
      </c>
      <c r="J1378" s="367" t="s">
        <v>1704</v>
      </c>
      <c r="K1378" s="368"/>
      <c r="L1378" s="369">
        <v>2000</v>
      </c>
      <c r="M1378" s="368"/>
      <c r="N1378" s="368"/>
      <c r="O1378" s="368"/>
      <c r="P1378" s="368"/>
      <c r="Q1378" s="368"/>
      <c r="R1378" s="370">
        <v>2</v>
      </c>
      <c r="S1378" s="370">
        <v>750</v>
      </c>
      <c r="T1378" s="370">
        <f t="shared" si="89"/>
        <v>1248</v>
      </c>
    </row>
    <row r="1379" spans="1:20" s="12" customFormat="1" ht="24.75" customHeight="1" x14ac:dyDescent="0.25">
      <c r="A1379" s="368"/>
      <c r="B1379" s="368"/>
      <c r="C1379" s="368"/>
      <c r="D1379" s="368"/>
      <c r="E1379" s="368"/>
      <c r="F1379" s="368"/>
      <c r="G1379" s="367" t="s">
        <v>2811</v>
      </c>
      <c r="H1379" s="367" t="s">
        <v>2116</v>
      </c>
      <c r="I1379" s="367" t="s">
        <v>1691</v>
      </c>
      <c r="J1379" s="367" t="s">
        <v>2022</v>
      </c>
      <c r="K1379" s="368"/>
      <c r="L1379" s="369">
        <v>1750</v>
      </c>
      <c r="M1379" s="368"/>
      <c r="N1379" s="368"/>
      <c r="O1379" s="368"/>
      <c r="P1379" s="368"/>
      <c r="Q1379" s="368"/>
      <c r="R1379" s="370">
        <v>2</v>
      </c>
      <c r="S1379" s="370">
        <f>+L1379-R1379</f>
        <v>1748</v>
      </c>
      <c r="T1379" s="370"/>
    </row>
    <row r="1380" spans="1:20" s="12" customFormat="1" ht="24.75" customHeight="1" x14ac:dyDescent="0.25">
      <c r="A1380" s="368"/>
      <c r="B1380" s="368"/>
      <c r="C1380" s="368"/>
      <c r="D1380" s="368"/>
      <c r="E1380" s="368"/>
      <c r="F1380" s="368"/>
      <c r="G1380" s="366" t="s">
        <v>1840</v>
      </c>
      <c r="H1380" s="366" t="s">
        <v>351</v>
      </c>
      <c r="I1380" s="202" t="s">
        <v>1841</v>
      </c>
      <c r="J1380" s="367" t="s">
        <v>1704</v>
      </c>
      <c r="K1380" s="368"/>
      <c r="L1380" s="369">
        <v>3500</v>
      </c>
      <c r="M1380" s="368"/>
      <c r="N1380" s="368"/>
      <c r="O1380" s="368"/>
      <c r="P1380" s="368"/>
      <c r="Q1380" s="368"/>
      <c r="R1380" s="370">
        <v>2</v>
      </c>
      <c r="S1380" s="370">
        <v>1250</v>
      </c>
      <c r="T1380" s="370">
        <f t="shared" ref="T1380:T1385" si="90">+L1380-R1380-S1380</f>
        <v>2248</v>
      </c>
    </row>
    <row r="1381" spans="1:20" s="139" customFormat="1" ht="28.5" customHeight="1" x14ac:dyDescent="0.3">
      <c r="C1381" s="140"/>
      <c r="F1381" s="141"/>
      <c r="G1381" s="142" t="s">
        <v>57</v>
      </c>
      <c r="H1381" s="139" t="s">
        <v>2050</v>
      </c>
      <c r="I1381" s="143" t="s">
        <v>1703</v>
      </c>
      <c r="J1381" s="143" t="s">
        <v>1704</v>
      </c>
      <c r="L1381" s="144">
        <v>5000</v>
      </c>
      <c r="O1381" s="145"/>
      <c r="P1381" s="146"/>
      <c r="R1381" s="147">
        <v>2</v>
      </c>
      <c r="S1381" s="144">
        <v>2000</v>
      </c>
      <c r="T1381" s="147">
        <f>+L1381-R1381-S1381</f>
        <v>2998</v>
      </c>
    </row>
    <row r="1382" spans="1:20" s="139" customFormat="1" ht="28.5" customHeight="1" x14ac:dyDescent="0.3">
      <c r="C1382" s="140"/>
      <c r="F1382" s="141"/>
      <c r="G1382" s="142" t="s">
        <v>2051</v>
      </c>
      <c r="H1382" s="139" t="s">
        <v>357</v>
      </c>
      <c r="I1382" s="143" t="s">
        <v>1703</v>
      </c>
      <c r="J1382" s="143" t="s">
        <v>1704</v>
      </c>
      <c r="L1382" s="144">
        <v>5000</v>
      </c>
      <c r="O1382" s="145"/>
      <c r="P1382" s="146"/>
      <c r="R1382" s="147">
        <v>250</v>
      </c>
      <c r="S1382" s="144">
        <v>2000</v>
      </c>
      <c r="T1382" s="147">
        <f>+L1382-R1382-S1382</f>
        <v>2750</v>
      </c>
    </row>
    <row r="1383" spans="1:20" s="139" customFormat="1" ht="28.5" customHeight="1" x14ac:dyDescent="0.3">
      <c r="C1383" s="140"/>
      <c r="F1383" s="141"/>
      <c r="G1383" s="142" t="s">
        <v>1937</v>
      </c>
      <c r="H1383" s="139" t="s">
        <v>1936</v>
      </c>
      <c r="I1383" s="143" t="s">
        <v>2052</v>
      </c>
      <c r="J1383" s="143" t="s">
        <v>1704</v>
      </c>
      <c r="L1383" s="144">
        <v>7000</v>
      </c>
      <c r="O1383" s="145"/>
      <c r="P1383" s="146"/>
      <c r="R1383" s="147">
        <v>250</v>
      </c>
      <c r="S1383" s="144">
        <v>2000</v>
      </c>
      <c r="T1383" s="147">
        <f>+L1383-R1383-S1383</f>
        <v>4750</v>
      </c>
    </row>
    <row r="1384" spans="1:20" s="12" customFormat="1" ht="24.75" customHeight="1" x14ac:dyDescent="0.25">
      <c r="A1384" s="368"/>
      <c r="B1384" s="368"/>
      <c r="C1384" s="368"/>
      <c r="D1384" s="368"/>
      <c r="E1384" s="368"/>
      <c r="F1384" s="368"/>
      <c r="G1384" s="367" t="s">
        <v>3026</v>
      </c>
      <c r="H1384" s="367" t="s">
        <v>2118</v>
      </c>
      <c r="I1384" s="367" t="s">
        <v>3027</v>
      </c>
      <c r="J1384" s="367" t="s">
        <v>1704</v>
      </c>
      <c r="K1384" s="368"/>
      <c r="L1384" s="369">
        <v>2500</v>
      </c>
      <c r="M1384" s="368"/>
      <c r="N1384" s="368"/>
      <c r="O1384" s="368"/>
      <c r="P1384" s="368"/>
      <c r="Q1384" s="368"/>
      <c r="R1384" s="370">
        <v>2</v>
      </c>
      <c r="S1384" s="370">
        <v>1250</v>
      </c>
      <c r="T1384" s="370">
        <f t="shared" si="90"/>
        <v>1248</v>
      </c>
    </row>
    <row r="1385" spans="1:20" s="149" customFormat="1" ht="25.5" customHeight="1" x14ac:dyDescent="0.25">
      <c r="A1385" s="368"/>
      <c r="B1385" s="368"/>
      <c r="C1385" s="368"/>
      <c r="D1385" s="368"/>
      <c r="E1385" s="368"/>
      <c r="F1385" s="368"/>
      <c r="G1385" s="402" t="s">
        <v>3038</v>
      </c>
      <c r="H1385" s="367" t="s">
        <v>2118</v>
      </c>
      <c r="I1385" s="367" t="s">
        <v>1691</v>
      </c>
      <c r="J1385" s="367" t="s">
        <v>1704</v>
      </c>
      <c r="K1385" s="368"/>
      <c r="L1385" s="369">
        <v>2250</v>
      </c>
      <c r="M1385" s="368"/>
      <c r="N1385" s="368"/>
      <c r="O1385" s="368"/>
      <c r="P1385" s="368"/>
      <c r="Q1385" s="368"/>
      <c r="R1385" s="370">
        <v>2</v>
      </c>
      <c r="S1385" s="370">
        <v>1000</v>
      </c>
      <c r="T1385" s="370">
        <f t="shared" si="90"/>
        <v>1248</v>
      </c>
    </row>
    <row r="1386" spans="1:20" s="149" customFormat="1" ht="16.5" customHeight="1" x14ac:dyDescent="0.25">
      <c r="A1386" s="368"/>
      <c r="B1386" s="368"/>
      <c r="C1386" s="368"/>
      <c r="D1386" s="368"/>
      <c r="E1386" s="368"/>
      <c r="F1386" s="368"/>
      <c r="G1386" s="367" t="s">
        <v>2943</v>
      </c>
      <c r="H1386" s="367" t="s">
        <v>2120</v>
      </c>
      <c r="I1386" s="367" t="s">
        <v>1691</v>
      </c>
      <c r="J1386" s="367" t="s">
        <v>2022</v>
      </c>
      <c r="K1386" s="368"/>
      <c r="L1386" s="369">
        <v>1750</v>
      </c>
      <c r="M1386" s="368"/>
      <c r="N1386" s="368"/>
      <c r="O1386" s="368"/>
      <c r="P1386" s="368"/>
      <c r="Q1386" s="368"/>
      <c r="R1386" s="370">
        <v>2</v>
      </c>
      <c r="S1386" s="370">
        <f>+L1386-R1386</f>
        <v>1748</v>
      </c>
      <c r="T1386" s="370"/>
    </row>
    <row r="1387" spans="1:20" s="149" customFormat="1" ht="16.5" customHeight="1" x14ac:dyDescent="0.25">
      <c r="A1387" s="368"/>
      <c r="B1387" s="368"/>
      <c r="C1387" s="368"/>
      <c r="D1387" s="368"/>
      <c r="E1387" s="368"/>
      <c r="F1387" s="368"/>
      <c r="G1387" s="367" t="s">
        <v>1383</v>
      </c>
      <c r="H1387" s="367" t="s">
        <v>2120</v>
      </c>
      <c r="I1387" s="367" t="s">
        <v>2119</v>
      </c>
      <c r="J1387" s="367" t="s">
        <v>1704</v>
      </c>
      <c r="K1387" s="368"/>
      <c r="L1387" s="369">
        <v>2500</v>
      </c>
      <c r="M1387" s="368"/>
      <c r="N1387" s="368"/>
      <c r="O1387" s="368"/>
      <c r="P1387" s="368"/>
      <c r="Q1387" s="368"/>
      <c r="R1387" s="370">
        <v>2</v>
      </c>
      <c r="S1387" s="370">
        <v>1250</v>
      </c>
      <c r="T1387" s="370">
        <f>+L1387-R1387-S1387</f>
        <v>1248</v>
      </c>
    </row>
    <row r="1388" spans="1:20" s="149" customFormat="1" ht="16.5" customHeight="1" x14ac:dyDescent="0.25">
      <c r="A1388" s="368"/>
      <c r="B1388" s="368"/>
      <c r="C1388" s="368"/>
      <c r="D1388" s="368"/>
      <c r="E1388" s="368"/>
      <c r="F1388" s="368"/>
      <c r="G1388" s="367" t="s">
        <v>2656</v>
      </c>
      <c r="H1388" s="367" t="s">
        <v>2945</v>
      </c>
      <c r="I1388" s="367" t="s">
        <v>1101</v>
      </c>
      <c r="J1388" s="367" t="s">
        <v>1704</v>
      </c>
      <c r="K1388" s="368"/>
      <c r="L1388" s="369">
        <v>2000</v>
      </c>
      <c r="M1388" s="368"/>
      <c r="N1388" s="368"/>
      <c r="O1388" s="368"/>
      <c r="P1388" s="368"/>
      <c r="Q1388" s="368"/>
      <c r="R1388" s="370">
        <v>2</v>
      </c>
      <c r="S1388" s="370">
        <v>750</v>
      </c>
      <c r="T1388" s="370">
        <f>+L1388-R1388-S1388</f>
        <v>1248</v>
      </c>
    </row>
    <row r="1389" spans="1:20" s="149" customFormat="1" ht="16.5" customHeight="1" x14ac:dyDescent="0.25">
      <c r="A1389" s="368"/>
      <c r="B1389" s="368"/>
      <c r="C1389" s="368"/>
      <c r="D1389" s="368"/>
      <c r="E1389" s="368"/>
      <c r="F1389" s="368"/>
      <c r="G1389" s="367" t="s">
        <v>960</v>
      </c>
      <c r="H1389" s="367" t="s">
        <v>2946</v>
      </c>
      <c r="I1389" s="367" t="s">
        <v>930</v>
      </c>
      <c r="J1389" s="367" t="s">
        <v>2022</v>
      </c>
      <c r="K1389" s="368"/>
      <c r="L1389" s="369">
        <v>400</v>
      </c>
      <c r="M1389" s="368"/>
      <c r="N1389" s="368"/>
      <c r="O1389" s="368"/>
      <c r="P1389" s="368"/>
      <c r="Q1389" s="368"/>
      <c r="R1389" s="370">
        <v>2</v>
      </c>
      <c r="S1389" s="370">
        <f>+L1389-R1389</f>
        <v>398</v>
      </c>
      <c r="T1389" s="370"/>
    </row>
    <row r="1390" spans="1:20" s="149" customFormat="1" ht="16.5" customHeight="1" x14ac:dyDescent="0.25">
      <c r="A1390" s="368"/>
      <c r="B1390" s="368"/>
      <c r="C1390" s="368"/>
      <c r="D1390" s="368"/>
      <c r="E1390" s="368"/>
      <c r="F1390" s="368"/>
      <c r="G1390" s="367" t="s">
        <v>960</v>
      </c>
      <c r="H1390" s="367" t="s">
        <v>2947</v>
      </c>
      <c r="I1390" s="367" t="s">
        <v>930</v>
      </c>
      <c r="J1390" s="367" t="s">
        <v>2022</v>
      </c>
      <c r="K1390" s="368"/>
      <c r="L1390" s="369">
        <v>400</v>
      </c>
      <c r="M1390" s="368"/>
      <c r="N1390" s="368"/>
      <c r="O1390" s="368"/>
      <c r="P1390" s="368"/>
      <c r="Q1390" s="368"/>
      <c r="R1390" s="370">
        <v>2</v>
      </c>
      <c r="S1390" s="370">
        <f t="shared" ref="S1390:S1392" si="91">+L1390-R1390</f>
        <v>398</v>
      </c>
      <c r="T1390" s="370"/>
    </row>
    <row r="1391" spans="1:20" s="149" customFormat="1" ht="16.5" customHeight="1" x14ac:dyDescent="0.25">
      <c r="A1391" s="368"/>
      <c r="B1391" s="368"/>
      <c r="C1391" s="368"/>
      <c r="D1391" s="368"/>
      <c r="E1391" s="368"/>
      <c r="F1391" s="368"/>
      <c r="G1391" s="367" t="s">
        <v>960</v>
      </c>
      <c r="H1391" s="367" t="s">
        <v>2947</v>
      </c>
      <c r="I1391" s="367" t="s">
        <v>930</v>
      </c>
      <c r="J1391" s="367" t="s">
        <v>2022</v>
      </c>
      <c r="K1391" s="368"/>
      <c r="L1391" s="369">
        <v>400</v>
      </c>
      <c r="M1391" s="368"/>
      <c r="N1391" s="368"/>
      <c r="O1391" s="368"/>
      <c r="P1391" s="368"/>
      <c r="Q1391" s="368"/>
      <c r="R1391" s="370">
        <v>2</v>
      </c>
      <c r="S1391" s="370">
        <f t="shared" si="91"/>
        <v>398</v>
      </c>
      <c r="T1391" s="370"/>
    </row>
    <row r="1392" spans="1:20" s="149" customFormat="1" ht="16.5" customHeight="1" x14ac:dyDescent="0.25">
      <c r="A1392" s="368"/>
      <c r="B1392" s="368"/>
      <c r="C1392" s="368"/>
      <c r="D1392" s="368"/>
      <c r="E1392" s="368"/>
      <c r="F1392" s="368"/>
      <c r="G1392" s="367" t="s">
        <v>960</v>
      </c>
      <c r="H1392" s="367" t="s">
        <v>2947</v>
      </c>
      <c r="I1392" s="367" t="s">
        <v>930</v>
      </c>
      <c r="J1392" s="367" t="s">
        <v>2022</v>
      </c>
      <c r="K1392" s="368"/>
      <c r="L1392" s="369">
        <v>400</v>
      </c>
      <c r="M1392" s="368"/>
      <c r="N1392" s="368"/>
      <c r="O1392" s="368"/>
      <c r="P1392" s="368"/>
      <c r="Q1392" s="368"/>
      <c r="R1392" s="370">
        <v>2</v>
      </c>
      <c r="S1392" s="370">
        <f t="shared" si="91"/>
        <v>398</v>
      </c>
      <c r="T1392" s="370"/>
    </row>
    <row r="1393" spans="1:20" s="12" customFormat="1" ht="26.25" customHeight="1" x14ac:dyDescent="0.25">
      <c r="A1393" s="368"/>
      <c r="B1393" s="368"/>
      <c r="C1393" s="368"/>
      <c r="D1393" s="368"/>
      <c r="E1393" s="368"/>
      <c r="F1393" s="368"/>
      <c r="G1393" s="367" t="s">
        <v>2944</v>
      </c>
      <c r="H1393" s="367" t="s">
        <v>2122</v>
      </c>
      <c r="I1393" s="367" t="s">
        <v>2113</v>
      </c>
      <c r="J1393" s="367" t="s">
        <v>1704</v>
      </c>
      <c r="K1393" s="368"/>
      <c r="L1393" s="369">
        <v>2000</v>
      </c>
      <c r="M1393" s="368"/>
      <c r="N1393" s="368"/>
      <c r="O1393" s="368"/>
      <c r="P1393" s="368"/>
      <c r="Q1393" s="368"/>
      <c r="R1393" s="370">
        <v>2</v>
      </c>
      <c r="S1393" s="370">
        <v>750</v>
      </c>
      <c r="T1393" s="370">
        <f>+L1393-R1393-S1393</f>
        <v>1248</v>
      </c>
    </row>
    <row r="1394" spans="1:20" s="12" customFormat="1" ht="24.75" customHeight="1" x14ac:dyDescent="0.25">
      <c r="A1394" s="368"/>
      <c r="B1394" s="368"/>
      <c r="C1394" s="368"/>
      <c r="D1394" s="368"/>
      <c r="E1394" s="368"/>
      <c r="F1394" s="368"/>
      <c r="G1394" s="366" t="s">
        <v>1986</v>
      </c>
      <c r="H1394" s="366" t="s">
        <v>1985</v>
      </c>
      <c r="I1394" s="366" t="s">
        <v>1691</v>
      </c>
      <c r="J1394" s="367" t="s">
        <v>2022</v>
      </c>
      <c r="K1394" s="368"/>
      <c r="L1394" s="369">
        <v>1750</v>
      </c>
      <c r="M1394" s="368"/>
      <c r="N1394" s="368"/>
      <c r="O1394" s="368"/>
      <c r="P1394" s="368"/>
      <c r="Q1394" s="368"/>
      <c r="R1394" s="370">
        <v>2</v>
      </c>
      <c r="S1394" s="370">
        <f t="shared" ref="S1394:S1395" si="92">+L1394-R1394</f>
        <v>1748</v>
      </c>
      <c r="T1394" s="370"/>
    </row>
    <row r="1395" spans="1:20" s="12" customFormat="1" ht="24.75" customHeight="1" x14ac:dyDescent="0.25">
      <c r="A1395" s="368"/>
      <c r="B1395" s="368"/>
      <c r="C1395" s="368"/>
      <c r="D1395" s="368"/>
      <c r="E1395" s="368"/>
      <c r="F1395" s="368"/>
      <c r="G1395" s="366" t="s">
        <v>1987</v>
      </c>
      <c r="H1395" s="366" t="s">
        <v>1985</v>
      </c>
      <c r="I1395" s="366" t="s">
        <v>1039</v>
      </c>
      <c r="J1395" s="367" t="s">
        <v>2022</v>
      </c>
      <c r="K1395" s="368"/>
      <c r="L1395" s="369">
        <v>350</v>
      </c>
      <c r="M1395" s="368"/>
      <c r="N1395" s="368"/>
      <c r="O1395" s="368"/>
      <c r="P1395" s="368"/>
      <c r="Q1395" s="368"/>
      <c r="R1395" s="370">
        <v>2</v>
      </c>
      <c r="S1395" s="370">
        <f t="shared" si="92"/>
        <v>348</v>
      </c>
      <c r="T1395" s="370"/>
    </row>
    <row r="1396" spans="1:20" s="12" customFormat="1" ht="30" customHeight="1" x14ac:dyDescent="0.25">
      <c r="A1396" s="368"/>
      <c r="B1396" s="368"/>
      <c r="C1396" s="368"/>
      <c r="D1396" s="368"/>
      <c r="E1396" s="368"/>
      <c r="F1396" s="368"/>
      <c r="G1396" s="367" t="s">
        <v>2123</v>
      </c>
      <c r="H1396" s="367" t="s">
        <v>2124</v>
      </c>
      <c r="I1396" s="367" t="s">
        <v>1104</v>
      </c>
      <c r="J1396" s="367" t="s">
        <v>1704</v>
      </c>
      <c r="K1396" s="368"/>
      <c r="L1396" s="369">
        <v>2500</v>
      </c>
      <c r="M1396" s="368"/>
      <c r="N1396" s="368"/>
      <c r="O1396" s="368"/>
      <c r="P1396" s="368"/>
      <c r="Q1396" s="368"/>
      <c r="R1396" s="370">
        <v>2</v>
      </c>
      <c r="S1396" s="370">
        <v>750</v>
      </c>
      <c r="T1396" s="370">
        <f t="shared" ref="T1396:T1397" si="93">+L1396-R1396-S1396</f>
        <v>1748</v>
      </c>
    </row>
    <row r="1397" spans="1:20" s="12" customFormat="1" ht="24.75" customHeight="1" x14ac:dyDescent="0.25">
      <c r="A1397" s="368"/>
      <c r="B1397" s="368"/>
      <c r="C1397" s="368"/>
      <c r="D1397" s="368"/>
      <c r="E1397" s="368"/>
      <c r="F1397" s="368"/>
      <c r="G1397" s="367" t="s">
        <v>2125</v>
      </c>
      <c r="H1397" s="367" t="s">
        <v>2124</v>
      </c>
      <c r="I1397" s="367" t="s">
        <v>1101</v>
      </c>
      <c r="J1397" s="367" t="s">
        <v>1704</v>
      </c>
      <c r="K1397" s="368"/>
      <c r="L1397" s="369">
        <v>2250</v>
      </c>
      <c r="M1397" s="368"/>
      <c r="N1397" s="368"/>
      <c r="O1397" s="368"/>
      <c r="P1397" s="368"/>
      <c r="Q1397" s="368"/>
      <c r="R1397" s="370">
        <v>2</v>
      </c>
      <c r="S1397" s="370">
        <v>1000</v>
      </c>
      <c r="T1397" s="370">
        <f t="shared" si="93"/>
        <v>1248</v>
      </c>
    </row>
    <row r="1398" spans="1:20" s="12" customFormat="1" ht="24.75" customHeight="1" x14ac:dyDescent="0.25">
      <c r="A1398" s="368"/>
      <c r="B1398" s="368"/>
      <c r="C1398" s="368"/>
      <c r="D1398" s="368"/>
      <c r="E1398" s="368"/>
      <c r="F1398" s="368"/>
      <c r="G1398" s="367" t="s">
        <v>2126</v>
      </c>
      <c r="H1398" s="367" t="s">
        <v>2124</v>
      </c>
      <c r="I1398" s="367" t="s">
        <v>1691</v>
      </c>
      <c r="J1398" s="367" t="s">
        <v>2022</v>
      </c>
      <c r="K1398" s="368"/>
      <c r="L1398" s="369">
        <v>1750</v>
      </c>
      <c r="M1398" s="368"/>
      <c r="N1398" s="368"/>
      <c r="O1398" s="368"/>
      <c r="P1398" s="368"/>
      <c r="Q1398" s="368"/>
      <c r="R1398" s="370">
        <v>2</v>
      </c>
      <c r="S1398" s="370">
        <f>+L1398-R1398</f>
        <v>1748</v>
      </c>
      <c r="T1398" s="370"/>
    </row>
    <row r="1399" spans="1:20" s="12" customFormat="1" ht="24.75" customHeight="1" x14ac:dyDescent="0.25">
      <c r="A1399" s="368"/>
      <c r="B1399" s="368"/>
      <c r="C1399" s="368"/>
      <c r="D1399" s="368"/>
      <c r="E1399" s="368"/>
      <c r="F1399" s="368"/>
      <c r="G1399" s="367" t="s">
        <v>2127</v>
      </c>
      <c r="H1399" s="367" t="s">
        <v>2124</v>
      </c>
      <c r="I1399" s="367" t="s">
        <v>1101</v>
      </c>
      <c r="J1399" s="367" t="s">
        <v>1704</v>
      </c>
      <c r="K1399" s="368"/>
      <c r="L1399" s="369">
        <v>2250</v>
      </c>
      <c r="M1399" s="368"/>
      <c r="N1399" s="368"/>
      <c r="O1399" s="368"/>
      <c r="P1399" s="368"/>
      <c r="Q1399" s="368"/>
      <c r="R1399" s="370">
        <v>2</v>
      </c>
      <c r="S1399" s="370">
        <v>1000</v>
      </c>
      <c r="T1399" s="370">
        <f t="shared" ref="T1399:T1401" si="94">+L1399-R1399-S1399</f>
        <v>1248</v>
      </c>
    </row>
    <row r="1400" spans="1:20" s="12" customFormat="1" ht="24.75" customHeight="1" x14ac:dyDescent="0.25">
      <c r="A1400" s="368"/>
      <c r="B1400" s="368"/>
      <c r="C1400" s="368"/>
      <c r="D1400" s="368"/>
      <c r="E1400" s="368"/>
      <c r="F1400" s="368"/>
      <c r="G1400" s="367" t="s">
        <v>3007</v>
      </c>
      <c r="H1400" s="367" t="s">
        <v>2124</v>
      </c>
      <c r="I1400" s="367" t="s">
        <v>1104</v>
      </c>
      <c r="J1400" s="367" t="s">
        <v>1704</v>
      </c>
      <c r="K1400" s="368"/>
      <c r="L1400" s="369">
        <v>2500</v>
      </c>
      <c r="M1400" s="368"/>
      <c r="N1400" s="368"/>
      <c r="O1400" s="368"/>
      <c r="P1400" s="368"/>
      <c r="Q1400" s="368"/>
      <c r="R1400" s="370">
        <v>2</v>
      </c>
      <c r="S1400" s="370">
        <v>750</v>
      </c>
      <c r="T1400" s="370">
        <f t="shared" si="94"/>
        <v>1748</v>
      </c>
    </row>
    <row r="1401" spans="1:20" s="12" customFormat="1" ht="24.75" customHeight="1" x14ac:dyDescent="0.25">
      <c r="A1401" s="368"/>
      <c r="B1401" s="368"/>
      <c r="C1401" s="368"/>
      <c r="D1401" s="368"/>
      <c r="E1401" s="368"/>
      <c r="F1401" s="368"/>
      <c r="G1401" s="367" t="s">
        <v>2128</v>
      </c>
      <c r="H1401" s="367" t="s">
        <v>2124</v>
      </c>
      <c r="I1401" s="367" t="s">
        <v>1104</v>
      </c>
      <c r="J1401" s="367" t="s">
        <v>1704</v>
      </c>
      <c r="K1401" s="368"/>
      <c r="L1401" s="369">
        <v>2500</v>
      </c>
      <c r="M1401" s="368"/>
      <c r="N1401" s="368"/>
      <c r="O1401" s="368"/>
      <c r="P1401" s="368"/>
      <c r="Q1401" s="368"/>
      <c r="R1401" s="370">
        <v>2</v>
      </c>
      <c r="S1401" s="370">
        <v>750</v>
      </c>
      <c r="T1401" s="370">
        <f t="shared" si="94"/>
        <v>1748</v>
      </c>
    </row>
    <row r="1402" spans="1:20" s="12" customFormat="1" ht="24.75" customHeight="1" x14ac:dyDescent="0.25">
      <c r="A1402" s="368"/>
      <c r="B1402" s="368"/>
      <c r="C1402" s="368"/>
      <c r="D1402" s="368"/>
      <c r="E1402" s="368"/>
      <c r="F1402" s="368"/>
      <c r="G1402" s="367" t="s">
        <v>2129</v>
      </c>
      <c r="H1402" s="367" t="s">
        <v>2124</v>
      </c>
      <c r="I1402" s="367" t="s">
        <v>1548</v>
      </c>
      <c r="J1402" s="367" t="s">
        <v>2022</v>
      </c>
      <c r="K1402" s="368"/>
      <c r="L1402" s="369">
        <v>1250</v>
      </c>
      <c r="M1402" s="368"/>
      <c r="N1402" s="368"/>
      <c r="O1402" s="368"/>
      <c r="P1402" s="368"/>
      <c r="Q1402" s="368"/>
      <c r="R1402" s="370">
        <v>2</v>
      </c>
      <c r="S1402" s="370">
        <f>+L1402-R1402</f>
        <v>1248</v>
      </c>
      <c r="T1402" s="370"/>
    </row>
    <row r="1403" spans="1:20" s="12" customFormat="1" ht="24.75" customHeight="1" x14ac:dyDescent="0.25">
      <c r="A1403" s="368"/>
      <c r="B1403" s="368"/>
      <c r="C1403" s="368"/>
      <c r="D1403" s="368"/>
      <c r="E1403" s="368"/>
      <c r="F1403" s="368"/>
      <c r="G1403" s="367" t="s">
        <v>2130</v>
      </c>
      <c r="H1403" s="367" t="s">
        <v>2124</v>
      </c>
      <c r="I1403" s="367" t="s">
        <v>1101</v>
      </c>
      <c r="J1403" s="367" t="s">
        <v>1704</v>
      </c>
      <c r="K1403" s="368"/>
      <c r="L1403" s="369">
        <v>2250</v>
      </c>
      <c r="M1403" s="368"/>
      <c r="N1403" s="368"/>
      <c r="O1403" s="368"/>
      <c r="P1403" s="368"/>
      <c r="Q1403" s="368"/>
      <c r="R1403" s="370">
        <v>2</v>
      </c>
      <c r="S1403" s="370">
        <v>1000</v>
      </c>
      <c r="T1403" s="370">
        <f t="shared" ref="T1403:T1423" si="95">+L1403-R1403-S1403</f>
        <v>1248</v>
      </c>
    </row>
    <row r="1404" spans="1:20" s="12" customFormat="1" ht="24.75" customHeight="1" x14ac:dyDescent="0.25">
      <c r="A1404" s="368"/>
      <c r="B1404" s="368"/>
      <c r="C1404" s="368"/>
      <c r="D1404" s="368"/>
      <c r="E1404" s="368"/>
      <c r="F1404" s="368"/>
      <c r="G1404" s="367" t="s">
        <v>2131</v>
      </c>
      <c r="H1404" s="367" t="s">
        <v>2124</v>
      </c>
      <c r="I1404" s="367" t="s">
        <v>1101</v>
      </c>
      <c r="J1404" s="367" t="s">
        <v>1704</v>
      </c>
      <c r="K1404" s="368"/>
      <c r="L1404" s="369">
        <v>2250</v>
      </c>
      <c r="M1404" s="368"/>
      <c r="N1404" s="368"/>
      <c r="O1404" s="368"/>
      <c r="P1404" s="368"/>
      <c r="Q1404" s="368"/>
      <c r="R1404" s="370">
        <v>2</v>
      </c>
      <c r="S1404" s="370">
        <v>1000</v>
      </c>
      <c r="T1404" s="370">
        <f t="shared" si="95"/>
        <v>1248</v>
      </c>
    </row>
    <row r="1405" spans="1:20" s="12" customFormat="1" ht="24.75" customHeight="1" x14ac:dyDescent="0.25">
      <c r="A1405" s="368"/>
      <c r="B1405" s="368"/>
      <c r="C1405" s="368"/>
      <c r="D1405" s="368"/>
      <c r="E1405" s="368"/>
      <c r="F1405" s="368"/>
      <c r="G1405" s="367" t="s">
        <v>2132</v>
      </c>
      <c r="H1405" s="367" t="s">
        <v>2124</v>
      </c>
      <c r="I1405" s="367" t="s">
        <v>1104</v>
      </c>
      <c r="J1405" s="367" t="s">
        <v>1704</v>
      </c>
      <c r="K1405" s="368"/>
      <c r="L1405" s="369">
        <v>2500</v>
      </c>
      <c r="M1405" s="368"/>
      <c r="N1405" s="368"/>
      <c r="O1405" s="368"/>
      <c r="P1405" s="368"/>
      <c r="Q1405" s="368"/>
      <c r="R1405" s="370">
        <v>2</v>
      </c>
      <c r="S1405" s="370">
        <v>750</v>
      </c>
      <c r="T1405" s="370">
        <f t="shared" si="95"/>
        <v>1748</v>
      </c>
    </row>
    <row r="1406" spans="1:20" s="12" customFormat="1" ht="24.75" customHeight="1" x14ac:dyDescent="0.25">
      <c r="A1406" s="368"/>
      <c r="B1406" s="368"/>
      <c r="C1406" s="368"/>
      <c r="D1406" s="368"/>
      <c r="E1406" s="368"/>
      <c r="F1406" s="368"/>
      <c r="G1406" s="367" t="s">
        <v>2133</v>
      </c>
      <c r="H1406" s="367" t="s">
        <v>2124</v>
      </c>
      <c r="I1406" s="367" t="s">
        <v>1104</v>
      </c>
      <c r="J1406" s="367" t="s">
        <v>1704</v>
      </c>
      <c r="K1406" s="368"/>
      <c r="L1406" s="369">
        <v>2500</v>
      </c>
      <c r="M1406" s="368"/>
      <c r="N1406" s="368"/>
      <c r="O1406" s="368"/>
      <c r="P1406" s="368"/>
      <c r="Q1406" s="368"/>
      <c r="R1406" s="370">
        <v>2</v>
      </c>
      <c r="S1406" s="370">
        <v>750</v>
      </c>
      <c r="T1406" s="370">
        <f t="shared" si="95"/>
        <v>1748</v>
      </c>
    </row>
    <row r="1407" spans="1:20" s="12" customFormat="1" ht="24.75" customHeight="1" x14ac:dyDescent="0.25">
      <c r="A1407" s="368"/>
      <c r="B1407" s="368"/>
      <c r="C1407" s="368"/>
      <c r="D1407" s="368"/>
      <c r="E1407" s="368"/>
      <c r="F1407" s="368"/>
      <c r="G1407" s="366" t="s">
        <v>1844</v>
      </c>
      <c r="H1407" s="366" t="s">
        <v>366</v>
      </c>
      <c r="I1407" s="366" t="s">
        <v>1845</v>
      </c>
      <c r="J1407" s="367" t="s">
        <v>1704</v>
      </c>
      <c r="K1407" s="368"/>
      <c r="L1407" s="369">
        <v>2500</v>
      </c>
      <c r="M1407" s="368"/>
      <c r="N1407" s="368"/>
      <c r="O1407" s="368"/>
      <c r="P1407" s="368"/>
      <c r="Q1407" s="368"/>
      <c r="R1407" s="370">
        <v>2</v>
      </c>
      <c r="S1407" s="370">
        <v>1250</v>
      </c>
      <c r="T1407" s="370">
        <f t="shared" si="95"/>
        <v>1248</v>
      </c>
    </row>
    <row r="1408" spans="1:20" s="12" customFormat="1" ht="24.75" customHeight="1" x14ac:dyDescent="0.25">
      <c r="A1408" s="368"/>
      <c r="B1408" s="368"/>
      <c r="C1408" s="368"/>
      <c r="D1408" s="368"/>
      <c r="E1408" s="368"/>
      <c r="F1408" s="368"/>
      <c r="G1408" s="366" t="s">
        <v>2446</v>
      </c>
      <c r="H1408" s="366" t="s">
        <v>2442</v>
      </c>
      <c r="I1408" s="366" t="s">
        <v>1691</v>
      </c>
      <c r="J1408" s="367" t="s">
        <v>2022</v>
      </c>
      <c r="K1408" s="368"/>
      <c r="L1408" s="369">
        <v>1250</v>
      </c>
      <c r="M1408" s="368"/>
      <c r="N1408" s="368"/>
      <c r="O1408" s="368"/>
      <c r="P1408" s="368"/>
      <c r="Q1408" s="368"/>
      <c r="R1408" s="370">
        <v>2</v>
      </c>
      <c r="S1408" s="370">
        <f>+L1408-R1408</f>
        <v>1248</v>
      </c>
      <c r="T1408" s="370"/>
    </row>
    <row r="1409" spans="1:20" s="139" customFormat="1" ht="24.75" customHeight="1" x14ac:dyDescent="0.25">
      <c r="A1409" s="367"/>
      <c r="B1409" s="367"/>
      <c r="C1409" s="367"/>
      <c r="D1409" s="367"/>
      <c r="E1409" s="367"/>
      <c r="F1409" s="367"/>
      <c r="G1409" s="366" t="s">
        <v>2696</v>
      </c>
      <c r="H1409" s="366" t="s">
        <v>221</v>
      </c>
      <c r="I1409" s="366" t="s">
        <v>1858</v>
      </c>
      <c r="J1409" s="367" t="s">
        <v>1704</v>
      </c>
      <c r="K1409" s="367"/>
      <c r="L1409" s="369">
        <v>1500</v>
      </c>
      <c r="M1409" s="367"/>
      <c r="N1409" s="367"/>
      <c r="O1409" s="367"/>
      <c r="P1409" s="367"/>
      <c r="Q1409" s="367"/>
      <c r="R1409" s="370">
        <v>2</v>
      </c>
      <c r="S1409" s="370">
        <v>750</v>
      </c>
      <c r="T1409" s="370">
        <f>+L1409-R1409-S1409</f>
        <v>748</v>
      </c>
    </row>
    <row r="1410" spans="1:20" s="139" customFormat="1" ht="36.75" customHeight="1" x14ac:dyDescent="0.25">
      <c r="A1410" s="367"/>
      <c r="B1410" s="367"/>
      <c r="C1410" s="367"/>
      <c r="D1410" s="367"/>
      <c r="E1410" s="367"/>
      <c r="F1410" s="367"/>
      <c r="G1410" s="393" t="s">
        <v>2692</v>
      </c>
      <c r="H1410" s="366" t="s">
        <v>221</v>
      </c>
      <c r="I1410" s="366" t="s">
        <v>2685</v>
      </c>
      <c r="J1410" s="367" t="s">
        <v>1704</v>
      </c>
      <c r="K1410" s="367"/>
      <c r="L1410" s="369">
        <v>3000</v>
      </c>
      <c r="M1410" s="367"/>
      <c r="N1410" s="367"/>
      <c r="O1410" s="367"/>
      <c r="P1410" s="367"/>
      <c r="Q1410" s="367"/>
      <c r="R1410" s="370">
        <v>2</v>
      </c>
      <c r="S1410" s="370">
        <v>1500</v>
      </c>
      <c r="T1410" s="370">
        <f>+L1410-R1410-S1410</f>
        <v>1498</v>
      </c>
    </row>
    <row r="1411" spans="1:20" s="139" customFormat="1" ht="31.5" customHeight="1" x14ac:dyDescent="0.25">
      <c r="A1411" s="367"/>
      <c r="B1411" s="367"/>
      <c r="C1411" s="367"/>
      <c r="D1411" s="367"/>
      <c r="E1411" s="367"/>
      <c r="F1411" s="367"/>
      <c r="G1411" s="393" t="s">
        <v>2684</v>
      </c>
      <c r="H1411" s="366" t="s">
        <v>2683</v>
      </c>
      <c r="I1411" s="366" t="s">
        <v>2685</v>
      </c>
      <c r="J1411" s="367" t="s">
        <v>1704</v>
      </c>
      <c r="K1411" s="367"/>
      <c r="L1411" s="369">
        <v>3000</v>
      </c>
      <c r="M1411" s="367"/>
      <c r="N1411" s="367"/>
      <c r="O1411" s="367"/>
      <c r="P1411" s="367"/>
      <c r="Q1411" s="367"/>
      <c r="R1411" s="370">
        <v>2</v>
      </c>
      <c r="S1411" s="370">
        <v>1500</v>
      </c>
      <c r="T1411" s="370">
        <f t="shared" ref="T1411:T1420" si="96">+L1411-R1411-S1411</f>
        <v>1498</v>
      </c>
    </row>
    <row r="1412" spans="1:20" s="139" customFormat="1" ht="31.5" customHeight="1" x14ac:dyDescent="0.25">
      <c r="A1412" s="367"/>
      <c r="B1412" s="367"/>
      <c r="C1412" s="367"/>
      <c r="D1412" s="367"/>
      <c r="E1412" s="367"/>
      <c r="F1412" s="367"/>
      <c r="G1412" s="393" t="s">
        <v>2687</v>
      </c>
      <c r="H1412" s="366" t="s">
        <v>2686</v>
      </c>
      <c r="I1412" s="366" t="s">
        <v>2685</v>
      </c>
      <c r="J1412" s="367" t="s">
        <v>1704</v>
      </c>
      <c r="K1412" s="367"/>
      <c r="L1412" s="369">
        <v>3000</v>
      </c>
      <c r="M1412" s="367"/>
      <c r="N1412" s="367"/>
      <c r="O1412" s="367"/>
      <c r="P1412" s="367"/>
      <c r="Q1412" s="367"/>
      <c r="R1412" s="370">
        <v>2</v>
      </c>
      <c r="S1412" s="370">
        <v>1500</v>
      </c>
      <c r="T1412" s="370">
        <f t="shared" si="96"/>
        <v>1498</v>
      </c>
    </row>
    <row r="1413" spans="1:20" s="139" customFormat="1" ht="31.5" customHeight="1" x14ac:dyDescent="0.25">
      <c r="A1413" s="367"/>
      <c r="B1413" s="367"/>
      <c r="C1413" s="367"/>
      <c r="D1413" s="367"/>
      <c r="E1413" s="367"/>
      <c r="F1413" s="367"/>
      <c r="G1413" s="393" t="s">
        <v>2692</v>
      </c>
      <c r="H1413" s="366" t="s">
        <v>2694</v>
      </c>
      <c r="I1413" s="366" t="s">
        <v>2685</v>
      </c>
      <c r="J1413" s="367" t="s">
        <v>1704</v>
      </c>
      <c r="K1413" s="367"/>
      <c r="L1413" s="369">
        <v>3000</v>
      </c>
      <c r="M1413" s="367"/>
      <c r="N1413" s="367"/>
      <c r="O1413" s="367"/>
      <c r="P1413" s="367"/>
      <c r="Q1413" s="367"/>
      <c r="R1413" s="370">
        <v>2</v>
      </c>
      <c r="S1413" s="370">
        <v>1500</v>
      </c>
      <c r="T1413" s="370">
        <f t="shared" si="96"/>
        <v>1498</v>
      </c>
    </row>
    <row r="1414" spans="1:20" s="139" customFormat="1" ht="31.5" customHeight="1" x14ac:dyDescent="0.25">
      <c r="A1414" s="367"/>
      <c r="B1414" s="367"/>
      <c r="C1414" s="367"/>
      <c r="D1414" s="367"/>
      <c r="E1414" s="367"/>
      <c r="F1414" s="367"/>
      <c r="G1414" s="393" t="s">
        <v>2690</v>
      </c>
      <c r="H1414" s="366" t="s">
        <v>2689</v>
      </c>
      <c r="I1414" s="366" t="s">
        <v>1858</v>
      </c>
      <c r="J1414" s="367" t="s">
        <v>1704</v>
      </c>
      <c r="K1414" s="367"/>
      <c r="L1414" s="369">
        <v>1500</v>
      </c>
      <c r="M1414" s="367"/>
      <c r="N1414" s="367"/>
      <c r="O1414" s="367"/>
      <c r="P1414" s="367"/>
      <c r="Q1414" s="367"/>
      <c r="R1414" s="370">
        <v>2</v>
      </c>
      <c r="S1414" s="370">
        <v>750</v>
      </c>
      <c r="T1414" s="370">
        <f t="shared" si="96"/>
        <v>748</v>
      </c>
    </row>
    <row r="1415" spans="1:20" s="139" customFormat="1" ht="31.5" customHeight="1" x14ac:dyDescent="0.25">
      <c r="A1415" s="367"/>
      <c r="B1415" s="367"/>
      <c r="C1415" s="367"/>
      <c r="D1415" s="367"/>
      <c r="E1415" s="367"/>
      <c r="F1415" s="367"/>
      <c r="G1415" s="393" t="s">
        <v>2695</v>
      </c>
      <c r="H1415" s="366" t="s">
        <v>2689</v>
      </c>
      <c r="I1415" s="366" t="s">
        <v>2697</v>
      </c>
      <c r="J1415" s="367" t="s">
        <v>1704</v>
      </c>
      <c r="K1415" s="367"/>
      <c r="L1415" s="369">
        <v>3000</v>
      </c>
      <c r="M1415" s="367"/>
      <c r="N1415" s="367"/>
      <c r="O1415" s="367"/>
      <c r="P1415" s="367"/>
      <c r="Q1415" s="367"/>
      <c r="R1415" s="370">
        <v>2</v>
      </c>
      <c r="S1415" s="370">
        <v>1500</v>
      </c>
      <c r="T1415" s="370">
        <f t="shared" si="96"/>
        <v>1498</v>
      </c>
    </row>
    <row r="1416" spans="1:20" s="139" customFormat="1" ht="31.5" customHeight="1" x14ac:dyDescent="0.25">
      <c r="A1416" s="367"/>
      <c r="B1416" s="367"/>
      <c r="C1416" s="367"/>
      <c r="D1416" s="367"/>
      <c r="E1416" s="367"/>
      <c r="F1416" s="367"/>
      <c r="G1416" s="393" t="s">
        <v>3006</v>
      </c>
      <c r="H1416" s="366" t="s">
        <v>2693</v>
      </c>
      <c r="I1416" s="366" t="s">
        <v>2685</v>
      </c>
      <c r="J1416" s="367" t="s">
        <v>1704</v>
      </c>
      <c r="K1416" s="367"/>
      <c r="L1416" s="369">
        <v>3000</v>
      </c>
      <c r="M1416" s="367"/>
      <c r="N1416" s="367"/>
      <c r="O1416" s="367"/>
      <c r="P1416" s="367"/>
      <c r="Q1416" s="367"/>
      <c r="R1416" s="370">
        <v>2</v>
      </c>
      <c r="S1416" s="370">
        <v>1500</v>
      </c>
      <c r="T1416" s="370">
        <f t="shared" si="96"/>
        <v>1498</v>
      </c>
    </row>
    <row r="1417" spans="1:20" s="139" customFormat="1" ht="31.5" customHeight="1" x14ac:dyDescent="0.25">
      <c r="A1417" s="367"/>
      <c r="B1417" s="367"/>
      <c r="C1417" s="367"/>
      <c r="D1417" s="367"/>
      <c r="E1417" s="367"/>
      <c r="F1417" s="367"/>
      <c r="G1417" s="393" t="s">
        <v>3005</v>
      </c>
      <c r="H1417" s="366" t="s">
        <v>224</v>
      </c>
      <c r="I1417" s="366" t="s">
        <v>2688</v>
      </c>
      <c r="J1417" s="367" t="s">
        <v>1704</v>
      </c>
      <c r="K1417" s="367"/>
      <c r="L1417" s="369">
        <v>3000</v>
      </c>
      <c r="M1417" s="367"/>
      <c r="N1417" s="367"/>
      <c r="O1417" s="367"/>
      <c r="P1417" s="367"/>
      <c r="Q1417" s="367"/>
      <c r="R1417" s="370">
        <v>2</v>
      </c>
      <c r="S1417" s="370">
        <v>1500</v>
      </c>
      <c r="T1417" s="370">
        <f t="shared" si="96"/>
        <v>1498</v>
      </c>
    </row>
    <row r="1418" spans="1:20" s="199" customFormat="1" ht="31.5" customHeight="1" x14ac:dyDescent="0.25">
      <c r="A1418" s="386"/>
      <c r="B1418" s="386"/>
      <c r="C1418" s="386"/>
      <c r="D1418" s="386"/>
      <c r="E1418" s="386"/>
      <c r="F1418" s="386"/>
      <c r="G1418" s="388" t="s">
        <v>3004</v>
      </c>
      <c r="H1418" s="374" t="s">
        <v>224</v>
      </c>
      <c r="I1418" s="374" t="s">
        <v>1848</v>
      </c>
      <c r="J1418" s="386" t="s">
        <v>1704</v>
      </c>
      <c r="K1418" s="386"/>
      <c r="L1418" s="369">
        <v>3000</v>
      </c>
      <c r="M1418" s="386"/>
      <c r="N1418" s="386"/>
      <c r="O1418" s="386"/>
      <c r="P1418" s="386"/>
      <c r="Q1418" s="386"/>
      <c r="R1418" s="369">
        <v>2</v>
      </c>
      <c r="S1418" s="369">
        <v>1500</v>
      </c>
      <c r="T1418" s="369">
        <f t="shared" si="96"/>
        <v>1498</v>
      </c>
    </row>
    <row r="1419" spans="1:20" s="139" customFormat="1" ht="31.5" customHeight="1" x14ac:dyDescent="0.25">
      <c r="A1419" s="367"/>
      <c r="B1419" s="367"/>
      <c r="C1419" s="367"/>
      <c r="D1419" s="367"/>
      <c r="E1419" s="367"/>
      <c r="F1419" s="367"/>
      <c r="G1419" s="393" t="s">
        <v>3003</v>
      </c>
      <c r="H1419" s="366" t="s">
        <v>224</v>
      </c>
      <c r="I1419" s="366" t="s">
        <v>1848</v>
      </c>
      <c r="J1419" s="367" t="s">
        <v>1704</v>
      </c>
      <c r="K1419" s="367"/>
      <c r="L1419" s="369">
        <v>3000</v>
      </c>
      <c r="M1419" s="367"/>
      <c r="N1419" s="367"/>
      <c r="O1419" s="367"/>
      <c r="P1419" s="367"/>
      <c r="Q1419" s="367"/>
      <c r="R1419" s="370">
        <v>2</v>
      </c>
      <c r="S1419" s="370">
        <v>1500</v>
      </c>
      <c r="T1419" s="370">
        <f t="shared" si="96"/>
        <v>1498</v>
      </c>
    </row>
    <row r="1420" spans="1:20" s="139" customFormat="1" ht="31.5" customHeight="1" x14ac:dyDescent="0.25">
      <c r="A1420" s="367"/>
      <c r="B1420" s="367"/>
      <c r="C1420" s="367"/>
      <c r="D1420" s="367"/>
      <c r="E1420" s="367"/>
      <c r="F1420" s="367"/>
      <c r="G1420" s="393" t="s">
        <v>2691</v>
      </c>
      <c r="H1420" s="366" t="s">
        <v>224</v>
      </c>
      <c r="I1420" s="366" t="s">
        <v>1994</v>
      </c>
      <c r="J1420" s="367" t="s">
        <v>1704</v>
      </c>
      <c r="K1420" s="367"/>
      <c r="L1420" s="369">
        <v>2000</v>
      </c>
      <c r="M1420" s="367"/>
      <c r="N1420" s="367"/>
      <c r="O1420" s="367"/>
      <c r="P1420" s="367"/>
      <c r="Q1420" s="367"/>
      <c r="R1420" s="370">
        <v>2</v>
      </c>
      <c r="S1420" s="370">
        <v>1500</v>
      </c>
      <c r="T1420" s="370">
        <f t="shared" si="96"/>
        <v>498</v>
      </c>
    </row>
    <row r="1421" spans="1:20" s="12" customFormat="1" ht="24.75" customHeight="1" x14ac:dyDescent="0.25">
      <c r="A1421" s="368"/>
      <c r="B1421" s="368"/>
      <c r="C1421" s="368"/>
      <c r="D1421" s="368"/>
      <c r="E1421" s="368"/>
      <c r="F1421" s="368"/>
      <c r="G1421" s="367" t="s">
        <v>2134</v>
      </c>
      <c r="H1421" s="367" t="s">
        <v>2135</v>
      </c>
      <c r="I1421" s="367" t="s">
        <v>2136</v>
      </c>
      <c r="J1421" s="367" t="s">
        <v>1704</v>
      </c>
      <c r="K1421" s="368"/>
      <c r="L1421" s="369">
        <v>4500</v>
      </c>
      <c r="M1421" s="368"/>
      <c r="N1421" s="368"/>
      <c r="O1421" s="368"/>
      <c r="P1421" s="368"/>
      <c r="Q1421" s="368"/>
      <c r="R1421" s="370">
        <v>2</v>
      </c>
      <c r="S1421" s="370">
        <v>1500</v>
      </c>
      <c r="T1421" s="370">
        <f t="shared" si="95"/>
        <v>2998</v>
      </c>
    </row>
    <row r="1422" spans="1:20" s="12" customFormat="1" ht="24.75" customHeight="1" x14ac:dyDescent="0.25">
      <c r="A1422" s="368"/>
      <c r="B1422" s="368"/>
      <c r="C1422" s="368"/>
      <c r="D1422" s="368"/>
      <c r="E1422" s="368"/>
      <c r="F1422" s="368"/>
      <c r="G1422" s="366" t="s">
        <v>3001</v>
      </c>
      <c r="H1422" s="366" t="s">
        <v>109</v>
      </c>
      <c r="I1422" s="366" t="s">
        <v>1797</v>
      </c>
      <c r="J1422" s="367" t="s">
        <v>2022</v>
      </c>
      <c r="K1422" s="368"/>
      <c r="L1422" s="369">
        <v>650</v>
      </c>
      <c r="M1422" s="368"/>
      <c r="N1422" s="368"/>
      <c r="O1422" s="368"/>
      <c r="P1422" s="368"/>
      <c r="Q1422" s="368"/>
      <c r="R1422" s="370">
        <v>2</v>
      </c>
      <c r="S1422" s="370">
        <f>+L1422-R1422</f>
        <v>648</v>
      </c>
      <c r="T1422" s="370"/>
    </row>
    <row r="1423" spans="1:20" s="12" customFormat="1" ht="24.75" customHeight="1" x14ac:dyDescent="0.25">
      <c r="A1423" s="368"/>
      <c r="B1423" s="368"/>
      <c r="C1423" s="368"/>
      <c r="D1423" s="368"/>
      <c r="E1423" s="368"/>
      <c r="F1423" s="368"/>
      <c r="G1423" s="366" t="s">
        <v>3002</v>
      </c>
      <c r="H1423" s="366" t="s">
        <v>365</v>
      </c>
      <c r="I1423" s="366" t="s">
        <v>1848</v>
      </c>
      <c r="J1423" s="367" t="s">
        <v>1704</v>
      </c>
      <c r="K1423" s="368"/>
      <c r="L1423" s="369">
        <v>2500</v>
      </c>
      <c r="M1423" s="368"/>
      <c r="N1423" s="368"/>
      <c r="O1423" s="368"/>
      <c r="P1423" s="368"/>
      <c r="Q1423" s="368"/>
      <c r="R1423" s="370">
        <v>2</v>
      </c>
      <c r="S1423" s="370">
        <v>1250</v>
      </c>
      <c r="T1423" s="370">
        <f t="shared" si="95"/>
        <v>1248</v>
      </c>
    </row>
    <row r="1424" spans="1:20" s="12" customFormat="1" ht="24.75" customHeight="1" x14ac:dyDescent="0.25">
      <c r="A1424" s="368"/>
      <c r="B1424" s="368"/>
      <c r="C1424" s="368"/>
      <c r="D1424" s="368"/>
      <c r="E1424" s="368"/>
      <c r="F1424" s="368"/>
      <c r="G1424" s="367" t="s">
        <v>2137</v>
      </c>
      <c r="H1424" s="367" t="s">
        <v>2138</v>
      </c>
      <c r="I1424" s="367" t="s">
        <v>1548</v>
      </c>
      <c r="J1424" s="367" t="s">
        <v>2022</v>
      </c>
      <c r="K1424" s="368"/>
      <c r="L1424" s="369">
        <v>1250</v>
      </c>
      <c r="M1424" s="368"/>
      <c r="N1424" s="368"/>
      <c r="O1424" s="368"/>
      <c r="P1424" s="368"/>
      <c r="Q1424" s="368"/>
      <c r="R1424" s="370">
        <v>2</v>
      </c>
      <c r="S1424" s="370">
        <f t="shared" ref="S1424:S1426" si="97">+L1424-R1424</f>
        <v>1248</v>
      </c>
      <c r="T1424" s="370"/>
    </row>
    <row r="1425" spans="1:88" s="139" customFormat="1" ht="29.25" customHeight="1" x14ac:dyDescent="0.3">
      <c r="A1425" s="139" t="s">
        <v>61</v>
      </c>
      <c r="B1425" s="139" t="s">
        <v>62</v>
      </c>
      <c r="C1425" s="140"/>
      <c r="F1425" s="141"/>
      <c r="G1425" s="142" t="s">
        <v>57</v>
      </c>
      <c r="H1425" s="139" t="s">
        <v>2047</v>
      </c>
      <c r="I1425" s="143" t="s">
        <v>1703</v>
      </c>
      <c r="J1425" s="143" t="s">
        <v>1704</v>
      </c>
      <c r="L1425" s="144">
        <v>5000</v>
      </c>
      <c r="O1425" s="145"/>
      <c r="P1425" s="146"/>
      <c r="R1425" s="147">
        <v>2</v>
      </c>
      <c r="S1425" s="144">
        <v>2000</v>
      </c>
      <c r="T1425" s="147">
        <f>+L1425-R1425-S1425</f>
        <v>2998</v>
      </c>
    </row>
    <row r="1426" spans="1:88" s="12" customFormat="1" ht="24.75" customHeight="1" x14ac:dyDescent="0.25">
      <c r="A1426" s="368"/>
      <c r="B1426" s="368"/>
      <c r="C1426" s="368"/>
      <c r="D1426" s="368"/>
      <c r="E1426" s="368"/>
      <c r="F1426" s="368"/>
      <c r="G1426" s="367" t="s">
        <v>2948</v>
      </c>
      <c r="H1426" s="367" t="s">
        <v>2139</v>
      </c>
      <c r="I1426" s="367" t="s">
        <v>1769</v>
      </c>
      <c r="J1426" s="367" t="s">
        <v>2022</v>
      </c>
      <c r="K1426" s="368"/>
      <c r="L1426" s="369">
        <v>500</v>
      </c>
      <c r="M1426" s="368"/>
      <c r="N1426" s="368"/>
      <c r="O1426" s="368"/>
      <c r="P1426" s="368"/>
      <c r="Q1426" s="368"/>
      <c r="R1426" s="370">
        <v>2</v>
      </c>
      <c r="S1426" s="370">
        <f t="shared" si="97"/>
        <v>498</v>
      </c>
      <c r="T1426" s="370"/>
    </row>
    <row r="1427" spans="1:88" ht="24.75" customHeight="1" x14ac:dyDescent="0.25">
      <c r="A1427" s="365"/>
      <c r="B1427" s="365"/>
      <c r="C1427" s="365"/>
      <c r="D1427" s="365"/>
      <c r="E1427" s="365"/>
      <c r="F1427" s="365"/>
      <c r="G1427" s="376" t="s">
        <v>709</v>
      </c>
      <c r="H1427" s="376" t="s">
        <v>2839</v>
      </c>
      <c r="I1427" s="367" t="s">
        <v>666</v>
      </c>
      <c r="J1427" s="367" t="s">
        <v>1704</v>
      </c>
      <c r="K1427" s="368"/>
      <c r="L1427" s="369">
        <v>3000</v>
      </c>
      <c r="M1427" s="368"/>
      <c r="N1427" s="368"/>
      <c r="O1427" s="368"/>
      <c r="P1427" s="368"/>
      <c r="Q1427" s="365"/>
      <c r="R1427" s="370">
        <v>2</v>
      </c>
      <c r="S1427" s="371">
        <v>1000</v>
      </c>
      <c r="T1427" s="370">
        <f t="shared" ref="T1427" si="98">+L1427-R1427-S1427</f>
        <v>1998</v>
      </c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  <c r="AP1427" s="12"/>
      <c r="AQ1427" s="12"/>
      <c r="AR1427" s="12"/>
      <c r="AS1427" s="12"/>
      <c r="AT1427" s="12"/>
      <c r="AU1427" s="12"/>
      <c r="AV1427" s="12"/>
      <c r="AW1427" s="12"/>
      <c r="AX1427" s="12"/>
      <c r="AY1427" s="12"/>
      <c r="AZ1427" s="12"/>
      <c r="BA1427" s="12"/>
      <c r="BB1427" s="12"/>
      <c r="BC1427" s="12"/>
      <c r="BD1427" s="12"/>
      <c r="BE1427" s="12"/>
      <c r="BF1427" s="12"/>
      <c r="BG1427" s="12"/>
      <c r="BH1427" s="12"/>
      <c r="BI1427" s="12"/>
      <c r="BJ1427" s="12"/>
      <c r="BK1427" s="12"/>
      <c r="BL1427" s="12"/>
      <c r="BM1427" s="12"/>
      <c r="BN1427" s="12"/>
      <c r="BO1427" s="12"/>
      <c r="BP1427" s="12"/>
      <c r="BQ1427" s="12"/>
      <c r="BR1427" s="12"/>
      <c r="BS1427" s="12"/>
      <c r="BT1427" s="12"/>
      <c r="BU1427" s="12"/>
      <c r="BV1427" s="12"/>
      <c r="BW1427" s="12"/>
      <c r="BX1427" s="12"/>
      <c r="BY1427" s="12"/>
      <c r="BZ1427" s="12"/>
      <c r="CA1427" s="12"/>
      <c r="CB1427" s="12"/>
      <c r="CC1427" s="12"/>
      <c r="CD1427" s="12"/>
      <c r="CE1427" s="12"/>
      <c r="CF1427" s="12"/>
      <c r="CG1427" s="12"/>
      <c r="CH1427" s="12"/>
      <c r="CI1427" s="12"/>
      <c r="CJ1427" s="12"/>
    </row>
    <row r="1428" spans="1:88" ht="24.75" customHeight="1" x14ac:dyDescent="0.25">
      <c r="A1428" s="365"/>
      <c r="B1428" s="365"/>
      <c r="C1428" s="365"/>
      <c r="D1428" s="365"/>
      <c r="E1428" s="365"/>
      <c r="F1428" s="365"/>
      <c r="G1428" s="376" t="s">
        <v>385</v>
      </c>
      <c r="H1428" s="376" t="s">
        <v>2904</v>
      </c>
      <c r="I1428" s="367" t="s">
        <v>2088</v>
      </c>
      <c r="J1428" s="367" t="s">
        <v>1704</v>
      </c>
      <c r="K1428" s="368"/>
      <c r="L1428" s="369">
        <v>2500</v>
      </c>
      <c r="M1428" s="368"/>
      <c r="N1428" s="368"/>
      <c r="O1428" s="368"/>
      <c r="P1428" s="368"/>
      <c r="Q1428" s="365"/>
      <c r="R1428" s="370">
        <v>2</v>
      </c>
      <c r="S1428" s="371">
        <v>1000</v>
      </c>
      <c r="T1428" s="370">
        <f>L1428-R1428-S1428</f>
        <v>1498</v>
      </c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/>
      <c r="AQ1428" s="12"/>
      <c r="AR1428" s="12"/>
      <c r="AS1428" s="12"/>
      <c r="AT1428" s="12"/>
      <c r="AU1428" s="12"/>
      <c r="AV1428" s="12"/>
      <c r="AW1428" s="12"/>
      <c r="AX1428" s="12"/>
      <c r="AY1428" s="12"/>
      <c r="AZ1428" s="12"/>
      <c r="BA1428" s="12"/>
      <c r="BB1428" s="12"/>
      <c r="BC1428" s="12"/>
      <c r="BD1428" s="12"/>
      <c r="BE1428" s="12"/>
      <c r="BF1428" s="12"/>
      <c r="BG1428" s="12"/>
      <c r="BH1428" s="12"/>
      <c r="BI1428" s="12"/>
      <c r="BJ1428" s="12"/>
      <c r="BK1428" s="12"/>
      <c r="BL1428" s="12"/>
      <c r="BM1428" s="12"/>
      <c r="BN1428" s="12"/>
      <c r="BO1428" s="12"/>
      <c r="BP1428" s="12"/>
      <c r="BQ1428" s="12"/>
      <c r="BR1428" s="12"/>
      <c r="BS1428" s="12"/>
      <c r="BT1428" s="12"/>
      <c r="BU1428" s="12"/>
      <c r="BV1428" s="12"/>
      <c r="BW1428" s="12"/>
      <c r="BX1428" s="12"/>
      <c r="BY1428" s="12"/>
      <c r="BZ1428" s="12"/>
      <c r="CA1428" s="12"/>
      <c r="CB1428" s="12"/>
      <c r="CC1428" s="12"/>
      <c r="CD1428" s="12"/>
      <c r="CE1428" s="12"/>
      <c r="CF1428" s="12"/>
      <c r="CG1428" s="12"/>
      <c r="CH1428" s="12"/>
      <c r="CI1428" s="12"/>
      <c r="CJ1428" s="12"/>
    </row>
    <row r="1429" spans="1:88" ht="24.75" customHeight="1" x14ac:dyDescent="0.25">
      <c r="A1429" s="365"/>
      <c r="B1429" s="365"/>
      <c r="C1429" s="365"/>
      <c r="D1429" s="365"/>
      <c r="E1429" s="365"/>
      <c r="F1429" s="365"/>
      <c r="G1429" s="376" t="s">
        <v>385</v>
      </c>
      <c r="H1429" s="376" t="s">
        <v>2905</v>
      </c>
      <c r="I1429" s="367" t="s">
        <v>2088</v>
      </c>
      <c r="J1429" s="367" t="s">
        <v>1704</v>
      </c>
      <c r="K1429" s="368"/>
      <c r="L1429" s="369">
        <v>2500</v>
      </c>
      <c r="M1429" s="368"/>
      <c r="N1429" s="368"/>
      <c r="O1429" s="368"/>
      <c r="P1429" s="368"/>
      <c r="Q1429" s="365"/>
      <c r="R1429" s="370">
        <v>2</v>
      </c>
      <c r="S1429" s="371">
        <v>1000</v>
      </c>
      <c r="T1429" s="370">
        <f>L1429-R1429-S1429</f>
        <v>1498</v>
      </c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  <c r="AP1429" s="12"/>
      <c r="AQ1429" s="12"/>
      <c r="AR1429" s="12"/>
      <c r="AS1429" s="12"/>
      <c r="AT1429" s="12"/>
      <c r="AU1429" s="12"/>
      <c r="AV1429" s="12"/>
      <c r="AW1429" s="12"/>
      <c r="AX1429" s="12"/>
      <c r="AY1429" s="12"/>
      <c r="AZ1429" s="12"/>
      <c r="BA1429" s="12"/>
      <c r="BB1429" s="12"/>
      <c r="BC1429" s="12"/>
      <c r="BD1429" s="12"/>
      <c r="BE1429" s="12"/>
      <c r="BF1429" s="12"/>
      <c r="BG1429" s="12"/>
      <c r="BH1429" s="12"/>
      <c r="BI1429" s="12"/>
      <c r="BJ1429" s="12"/>
      <c r="BK1429" s="12"/>
      <c r="BL1429" s="12"/>
      <c r="BM1429" s="12"/>
      <c r="BN1429" s="12"/>
      <c r="BO1429" s="12"/>
      <c r="BP1429" s="12"/>
      <c r="BQ1429" s="12"/>
      <c r="BR1429" s="12"/>
      <c r="BS1429" s="12"/>
      <c r="BT1429" s="12"/>
      <c r="BU1429" s="12"/>
      <c r="BV1429" s="12"/>
      <c r="BW1429" s="12"/>
      <c r="BX1429" s="12"/>
      <c r="BY1429" s="12"/>
      <c r="BZ1429" s="12"/>
      <c r="CA1429" s="12"/>
      <c r="CB1429" s="12"/>
      <c r="CC1429" s="12"/>
      <c r="CD1429" s="12"/>
      <c r="CE1429" s="12"/>
      <c r="CF1429" s="12"/>
      <c r="CG1429" s="12"/>
      <c r="CH1429" s="12"/>
      <c r="CI1429" s="12"/>
      <c r="CJ1429" s="12"/>
    </row>
    <row r="1430" spans="1:88" s="12" customFormat="1" ht="24.75" customHeight="1" x14ac:dyDescent="0.25">
      <c r="A1430" s="368"/>
      <c r="B1430" s="368"/>
      <c r="C1430" s="368"/>
      <c r="D1430" s="368"/>
      <c r="E1430" s="368"/>
      <c r="F1430" s="368"/>
      <c r="G1430" s="367" t="s">
        <v>2838</v>
      </c>
      <c r="H1430" s="367" t="s">
        <v>2141</v>
      </c>
      <c r="I1430" s="367" t="s">
        <v>2142</v>
      </c>
      <c r="J1430" s="367" t="s">
        <v>1704</v>
      </c>
      <c r="K1430" s="368"/>
      <c r="L1430" s="369">
        <v>2500</v>
      </c>
      <c r="M1430" s="368"/>
      <c r="N1430" s="368"/>
      <c r="O1430" s="368"/>
      <c r="P1430" s="368"/>
      <c r="Q1430" s="368"/>
      <c r="R1430" s="370">
        <v>2</v>
      </c>
      <c r="S1430" s="370">
        <v>1250</v>
      </c>
      <c r="T1430" s="370">
        <f t="shared" ref="T1430" si="99">+L1430-R1430-S1430</f>
        <v>1248</v>
      </c>
    </row>
    <row r="1431" spans="1:88" s="12" customFormat="1" ht="24.75" customHeight="1" x14ac:dyDescent="0.25">
      <c r="A1431" s="368"/>
      <c r="B1431" s="368"/>
      <c r="C1431" s="368"/>
      <c r="D1431" s="368"/>
      <c r="E1431" s="368"/>
      <c r="F1431" s="368"/>
      <c r="G1431" s="367" t="s">
        <v>2906</v>
      </c>
      <c r="H1431" s="367" t="s">
        <v>2140</v>
      </c>
      <c r="I1431" s="367" t="s">
        <v>748</v>
      </c>
      <c r="J1431" s="367" t="s">
        <v>2022</v>
      </c>
      <c r="K1431" s="368"/>
      <c r="L1431" s="369">
        <v>450</v>
      </c>
      <c r="M1431" s="368"/>
      <c r="N1431" s="368"/>
      <c r="O1431" s="368"/>
      <c r="P1431" s="368"/>
      <c r="Q1431" s="368"/>
      <c r="R1431" s="370">
        <v>2</v>
      </c>
      <c r="S1431" s="370">
        <f>+L1431-R1431</f>
        <v>448</v>
      </c>
      <c r="T1431" s="370"/>
    </row>
    <row r="1432" spans="1:88" s="12" customFormat="1" ht="24.75" customHeight="1" x14ac:dyDescent="0.25">
      <c r="A1432" s="368"/>
      <c r="B1432" s="368"/>
      <c r="C1432" s="368"/>
      <c r="D1432" s="368"/>
      <c r="E1432" s="368"/>
      <c r="F1432" s="368"/>
      <c r="G1432" s="367" t="s">
        <v>2907</v>
      </c>
      <c r="H1432" s="367" t="s">
        <v>2140</v>
      </c>
      <c r="I1432" s="367" t="s">
        <v>2676</v>
      </c>
      <c r="J1432" s="367" t="s">
        <v>2022</v>
      </c>
      <c r="K1432" s="368"/>
      <c r="L1432" s="369">
        <v>500</v>
      </c>
      <c r="M1432" s="368"/>
      <c r="N1432" s="368"/>
      <c r="O1432" s="368"/>
      <c r="P1432" s="368"/>
      <c r="Q1432" s="368"/>
      <c r="R1432" s="370">
        <v>2</v>
      </c>
      <c r="S1432" s="370">
        <f>+L1432-R1432</f>
        <v>498</v>
      </c>
      <c r="T1432" s="370"/>
    </row>
    <row r="1433" spans="1:88" s="12" customFormat="1" ht="24.75" customHeight="1" x14ac:dyDescent="0.25">
      <c r="A1433" s="368"/>
      <c r="B1433" s="368"/>
      <c r="C1433" s="368"/>
      <c r="D1433" s="368"/>
      <c r="E1433" s="368"/>
      <c r="F1433" s="368"/>
      <c r="G1433" s="367" t="s">
        <v>2912</v>
      </c>
      <c r="H1433" s="367" t="s">
        <v>2140</v>
      </c>
      <c r="I1433" s="367" t="s">
        <v>2676</v>
      </c>
      <c r="J1433" s="367" t="s">
        <v>2022</v>
      </c>
      <c r="K1433" s="368"/>
      <c r="L1433" s="369">
        <v>500</v>
      </c>
      <c r="M1433" s="368"/>
      <c r="N1433" s="368"/>
      <c r="O1433" s="368"/>
      <c r="P1433" s="368"/>
      <c r="Q1433" s="368"/>
      <c r="R1433" s="370">
        <v>2</v>
      </c>
      <c r="S1433" s="370">
        <f>+L1433-R1433</f>
        <v>498</v>
      </c>
      <c r="T1433" s="370"/>
    </row>
    <row r="1434" spans="1:88" s="12" customFormat="1" ht="24.75" customHeight="1" x14ac:dyDescent="0.25">
      <c r="A1434" s="368"/>
      <c r="B1434" s="368"/>
      <c r="C1434" s="368"/>
      <c r="D1434" s="368"/>
      <c r="E1434" s="368"/>
      <c r="F1434" s="368"/>
      <c r="G1434" s="367" t="s">
        <v>2908</v>
      </c>
      <c r="H1434" s="367" t="s">
        <v>2140</v>
      </c>
      <c r="I1434" s="367" t="s">
        <v>2909</v>
      </c>
      <c r="J1434" s="367" t="s">
        <v>1704</v>
      </c>
      <c r="K1434" s="368"/>
      <c r="L1434" s="369">
        <v>5000</v>
      </c>
      <c r="M1434" s="368"/>
      <c r="N1434" s="368"/>
      <c r="O1434" s="368"/>
      <c r="P1434" s="368"/>
      <c r="Q1434" s="368"/>
      <c r="R1434" s="370">
        <v>2</v>
      </c>
      <c r="S1434" s="370">
        <v>1500</v>
      </c>
      <c r="T1434" s="370">
        <f>L1434-R1434-S1434</f>
        <v>3498</v>
      </c>
    </row>
    <row r="1435" spans="1:88" s="12" customFormat="1" ht="24.75" customHeight="1" x14ac:dyDescent="0.25">
      <c r="A1435" s="368"/>
      <c r="B1435" s="368"/>
      <c r="C1435" s="368"/>
      <c r="D1435" s="368"/>
      <c r="E1435" s="368"/>
      <c r="F1435" s="368"/>
      <c r="G1435" s="367" t="s">
        <v>2914</v>
      </c>
      <c r="H1435" s="367" t="s">
        <v>2913</v>
      </c>
      <c r="I1435" s="367" t="s">
        <v>1769</v>
      </c>
      <c r="J1435" s="367" t="s">
        <v>2022</v>
      </c>
      <c r="K1435" s="368"/>
      <c r="L1435" s="369">
        <v>500</v>
      </c>
      <c r="M1435" s="368"/>
      <c r="N1435" s="368"/>
      <c r="O1435" s="368"/>
      <c r="P1435" s="368"/>
      <c r="Q1435" s="368"/>
      <c r="R1435" s="370">
        <v>2</v>
      </c>
      <c r="S1435" s="370">
        <f>L1435-R1435</f>
        <v>498</v>
      </c>
      <c r="T1435" s="370"/>
    </row>
    <row r="1436" spans="1:88" s="12" customFormat="1" ht="24.75" customHeight="1" x14ac:dyDescent="0.25">
      <c r="A1436" s="368"/>
      <c r="B1436" s="368"/>
      <c r="C1436" s="368"/>
      <c r="D1436" s="368"/>
      <c r="E1436" s="368"/>
      <c r="F1436" s="368"/>
      <c r="G1436" s="367" t="s">
        <v>2615</v>
      </c>
      <c r="H1436" s="367" t="s">
        <v>2915</v>
      </c>
      <c r="I1436" s="367" t="s">
        <v>1101</v>
      </c>
      <c r="J1436" s="367" t="s">
        <v>1704</v>
      </c>
      <c r="K1436" s="368"/>
      <c r="L1436" s="369">
        <v>1750</v>
      </c>
      <c r="M1436" s="368"/>
      <c r="N1436" s="368"/>
      <c r="O1436" s="368"/>
      <c r="P1436" s="368"/>
      <c r="Q1436" s="368"/>
      <c r="R1436" s="370">
        <v>2</v>
      </c>
      <c r="S1436" s="370">
        <v>750</v>
      </c>
      <c r="T1436" s="370">
        <f>L1436-R1436-S1436</f>
        <v>998</v>
      </c>
    </row>
    <row r="1437" spans="1:88" s="12" customFormat="1" ht="24.75" customHeight="1" x14ac:dyDescent="0.25">
      <c r="A1437" s="368"/>
      <c r="B1437" s="368"/>
      <c r="C1437" s="368"/>
      <c r="D1437" s="368"/>
      <c r="E1437" s="368"/>
      <c r="F1437" s="368"/>
      <c r="G1437" s="367" t="s">
        <v>2911</v>
      </c>
      <c r="H1437" s="367" t="s">
        <v>2910</v>
      </c>
      <c r="I1437" s="367" t="s">
        <v>2676</v>
      </c>
      <c r="J1437" s="367" t="s">
        <v>2022</v>
      </c>
      <c r="K1437" s="368"/>
      <c r="L1437" s="369">
        <v>500</v>
      </c>
      <c r="M1437" s="368"/>
      <c r="N1437" s="368"/>
      <c r="O1437" s="368"/>
      <c r="P1437" s="368"/>
      <c r="Q1437" s="368"/>
      <c r="R1437" s="370">
        <v>2</v>
      </c>
      <c r="S1437" s="370">
        <f>L1437-R1437</f>
        <v>498</v>
      </c>
      <c r="T1437" s="370"/>
    </row>
    <row r="1438" spans="1:88" s="12" customFormat="1" ht="24.75" customHeight="1" x14ac:dyDescent="0.25">
      <c r="A1438" s="368"/>
      <c r="B1438" s="368"/>
      <c r="C1438" s="368"/>
      <c r="D1438" s="368"/>
      <c r="E1438" s="368"/>
      <c r="F1438" s="368"/>
      <c r="G1438" s="374" t="s">
        <v>1984</v>
      </c>
      <c r="H1438" s="142" t="s">
        <v>361</v>
      </c>
      <c r="I1438" s="375" t="s">
        <v>1769</v>
      </c>
      <c r="J1438" s="367" t="s">
        <v>2022</v>
      </c>
      <c r="K1438" s="368"/>
      <c r="L1438" s="369">
        <v>500</v>
      </c>
      <c r="M1438" s="368"/>
      <c r="N1438" s="368"/>
      <c r="O1438" s="368"/>
      <c r="P1438" s="368"/>
      <c r="Q1438" s="368"/>
      <c r="R1438" s="370">
        <v>2</v>
      </c>
      <c r="S1438" s="370">
        <f>+L1438-R1438</f>
        <v>498</v>
      </c>
      <c r="T1438" s="370"/>
    </row>
    <row r="1439" spans="1:88" s="139" customFormat="1" ht="13.5" customHeight="1" x14ac:dyDescent="0.3">
      <c r="C1439" s="140"/>
      <c r="F1439" s="141"/>
      <c r="G1439" s="142" t="s">
        <v>2379</v>
      </c>
      <c r="H1439" s="139" t="s">
        <v>1940</v>
      </c>
      <c r="I1439" s="143" t="s">
        <v>1703</v>
      </c>
      <c r="J1439" s="143" t="s">
        <v>2022</v>
      </c>
      <c r="L1439" s="144">
        <v>5000</v>
      </c>
      <c r="O1439" s="145"/>
      <c r="P1439" s="146"/>
      <c r="R1439" s="147">
        <v>2</v>
      </c>
      <c r="S1439" s="144"/>
      <c r="T1439" s="147"/>
    </row>
    <row r="1440" spans="1:88" s="139" customFormat="1" ht="13.5" customHeight="1" x14ac:dyDescent="0.3">
      <c r="C1440" s="140"/>
      <c r="F1440" s="141"/>
      <c r="G1440" s="142"/>
      <c r="I1440" s="143"/>
      <c r="J1440" s="143"/>
      <c r="L1440" s="144"/>
      <c r="O1440" s="145"/>
      <c r="P1440" s="146"/>
      <c r="R1440" s="122">
        <v>2000</v>
      </c>
      <c r="S1440" s="122">
        <f>+L1439-R1439-R1440</f>
        <v>2998</v>
      </c>
      <c r="T1440" s="147"/>
    </row>
    <row r="1441" spans="1:88" ht="24.75" customHeight="1" x14ac:dyDescent="0.25">
      <c r="A1441" s="365"/>
      <c r="B1441" s="365"/>
      <c r="C1441" s="365"/>
      <c r="D1441" s="365"/>
      <c r="E1441" s="365"/>
      <c r="F1441" s="365"/>
      <c r="G1441" s="367" t="s">
        <v>2436</v>
      </c>
      <c r="H1441" s="367" t="s">
        <v>2143</v>
      </c>
      <c r="I1441" s="367" t="s">
        <v>1691</v>
      </c>
      <c r="J1441" s="367" t="s">
        <v>1704</v>
      </c>
      <c r="K1441" s="368"/>
      <c r="L1441" s="369">
        <v>1250</v>
      </c>
      <c r="M1441" s="368"/>
      <c r="N1441" s="368"/>
      <c r="O1441" s="368"/>
      <c r="P1441" s="368"/>
      <c r="Q1441" s="365"/>
      <c r="R1441" s="370">
        <v>2</v>
      </c>
      <c r="S1441" s="371">
        <v>1000</v>
      </c>
      <c r="T1441" s="370">
        <f t="shared" ref="T1441" si="100">+L1441-R1441-S1441</f>
        <v>248</v>
      </c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  <c r="AM1441" s="12"/>
      <c r="AN1441" s="12"/>
      <c r="AO1441" s="12"/>
      <c r="AP1441" s="12"/>
      <c r="AQ1441" s="12"/>
      <c r="AR1441" s="12"/>
      <c r="AS1441" s="12"/>
      <c r="AT1441" s="12"/>
      <c r="AU1441" s="12"/>
      <c r="AV1441" s="12"/>
      <c r="AW1441" s="12"/>
      <c r="AX1441" s="12"/>
      <c r="AY1441" s="12"/>
      <c r="AZ1441" s="12"/>
      <c r="BA1441" s="12"/>
      <c r="BB1441" s="12"/>
      <c r="BC1441" s="12"/>
      <c r="BD1441" s="12"/>
      <c r="BE1441" s="12"/>
      <c r="BF1441" s="12"/>
      <c r="BG1441" s="12"/>
      <c r="BH1441" s="12"/>
      <c r="BI1441" s="12"/>
      <c r="BJ1441" s="12"/>
      <c r="BK1441" s="12"/>
      <c r="BL1441" s="12"/>
      <c r="BM1441" s="12"/>
      <c r="BN1441" s="12"/>
      <c r="BO1441" s="12"/>
      <c r="BP1441" s="12"/>
      <c r="BQ1441" s="12"/>
      <c r="BR1441" s="12"/>
      <c r="BS1441" s="12"/>
      <c r="BT1441" s="12"/>
      <c r="BU1441" s="12"/>
      <c r="BV1441" s="12"/>
      <c r="BW1441" s="12"/>
      <c r="BX1441" s="12"/>
      <c r="BY1441" s="12"/>
      <c r="BZ1441" s="12"/>
      <c r="CA1441" s="12"/>
      <c r="CB1441" s="12"/>
      <c r="CC1441" s="12"/>
      <c r="CD1441" s="12"/>
      <c r="CE1441" s="12"/>
      <c r="CF1441" s="12"/>
      <c r="CG1441" s="12"/>
      <c r="CH1441" s="12"/>
      <c r="CI1441" s="12"/>
      <c r="CJ1441" s="12"/>
    </row>
    <row r="1442" spans="1:88" ht="24.75" customHeight="1" x14ac:dyDescent="0.25">
      <c r="A1442" s="365"/>
      <c r="B1442" s="365"/>
      <c r="C1442" s="365"/>
      <c r="D1442" s="365"/>
      <c r="E1442" s="365"/>
      <c r="F1442" s="365"/>
      <c r="G1442" s="367" t="s">
        <v>2437</v>
      </c>
      <c r="H1442" s="367" t="s">
        <v>2143</v>
      </c>
      <c r="I1442" s="367" t="s">
        <v>1548</v>
      </c>
      <c r="J1442" s="367" t="s">
        <v>2022</v>
      </c>
      <c r="K1442" s="368"/>
      <c r="L1442" s="369">
        <v>1250</v>
      </c>
      <c r="M1442" s="368"/>
      <c r="N1442" s="368"/>
      <c r="O1442" s="368"/>
      <c r="P1442" s="368"/>
      <c r="Q1442" s="365"/>
      <c r="R1442" s="370">
        <v>2</v>
      </c>
      <c r="S1442" s="370">
        <f>+L1442-R1442</f>
        <v>1248</v>
      </c>
      <c r="T1442" s="370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  <c r="AN1442" s="12"/>
      <c r="AO1442" s="12"/>
      <c r="AP1442" s="12"/>
      <c r="AQ1442" s="12"/>
      <c r="AR1442" s="12"/>
      <c r="AS1442" s="12"/>
      <c r="AT1442" s="12"/>
      <c r="AU1442" s="12"/>
      <c r="AV1442" s="12"/>
      <c r="AW1442" s="12"/>
      <c r="AX1442" s="12"/>
      <c r="AY1442" s="12"/>
      <c r="AZ1442" s="12"/>
      <c r="BA1442" s="12"/>
      <c r="BB1442" s="12"/>
      <c r="BC1442" s="12"/>
      <c r="BD1442" s="12"/>
      <c r="BE1442" s="12"/>
      <c r="BF1442" s="12"/>
      <c r="BG1442" s="12"/>
      <c r="BH1442" s="12"/>
      <c r="BI1442" s="12"/>
      <c r="BJ1442" s="12"/>
      <c r="BK1442" s="12"/>
      <c r="BL1442" s="12"/>
      <c r="BM1442" s="12"/>
      <c r="BN1442" s="12"/>
      <c r="BO1442" s="12"/>
      <c r="BP1442" s="12"/>
      <c r="BQ1442" s="12"/>
      <c r="BR1442" s="12"/>
      <c r="BS1442" s="12"/>
      <c r="BT1442" s="12"/>
      <c r="BU1442" s="12"/>
      <c r="BV1442" s="12"/>
      <c r="BW1442" s="12"/>
      <c r="BX1442" s="12"/>
      <c r="BY1442" s="12"/>
      <c r="BZ1442" s="12"/>
      <c r="CA1442" s="12"/>
      <c r="CB1442" s="12"/>
      <c r="CC1442" s="12"/>
      <c r="CD1442" s="12"/>
      <c r="CE1442" s="12"/>
      <c r="CF1442" s="12"/>
      <c r="CG1442" s="12"/>
      <c r="CH1442" s="12"/>
      <c r="CI1442" s="12"/>
      <c r="CJ1442" s="12"/>
    </row>
    <row r="1443" spans="1:88" ht="24.75" customHeight="1" x14ac:dyDescent="0.25">
      <c r="A1443" s="365"/>
      <c r="B1443" s="365"/>
      <c r="C1443" s="365"/>
      <c r="D1443" s="365"/>
      <c r="E1443" s="365"/>
      <c r="F1443" s="365"/>
      <c r="G1443" s="367" t="s">
        <v>2438</v>
      </c>
      <c r="H1443" s="367" t="s">
        <v>2144</v>
      </c>
      <c r="I1443" s="367" t="s">
        <v>1887</v>
      </c>
      <c r="J1443" s="367" t="s">
        <v>1704</v>
      </c>
      <c r="K1443" s="368"/>
      <c r="L1443" s="369">
        <v>1500</v>
      </c>
      <c r="M1443" s="368"/>
      <c r="N1443" s="368"/>
      <c r="O1443" s="368"/>
      <c r="P1443" s="368"/>
      <c r="Q1443" s="365"/>
      <c r="R1443" s="370">
        <v>2</v>
      </c>
      <c r="S1443" s="371">
        <v>500</v>
      </c>
      <c r="T1443" s="370">
        <f t="shared" ref="T1443" si="101">+L1443-R1443-S1443</f>
        <v>998</v>
      </c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  <c r="AM1443" s="12"/>
      <c r="AN1443" s="12"/>
      <c r="AO1443" s="12"/>
      <c r="AP1443" s="12"/>
      <c r="AQ1443" s="12"/>
      <c r="AR1443" s="12"/>
      <c r="AS1443" s="12"/>
      <c r="AT1443" s="12"/>
      <c r="AU1443" s="12"/>
      <c r="AV1443" s="12"/>
      <c r="AW1443" s="12"/>
      <c r="AX1443" s="12"/>
      <c r="AY1443" s="12"/>
      <c r="AZ1443" s="12"/>
      <c r="BA1443" s="12"/>
      <c r="BB1443" s="12"/>
      <c r="BC1443" s="12"/>
      <c r="BD1443" s="12"/>
      <c r="BE1443" s="12"/>
      <c r="BF1443" s="12"/>
      <c r="BG1443" s="12"/>
      <c r="BH1443" s="12"/>
      <c r="BI1443" s="12"/>
      <c r="BJ1443" s="12"/>
      <c r="BK1443" s="12"/>
      <c r="BL1443" s="12"/>
      <c r="BM1443" s="12"/>
      <c r="BN1443" s="12"/>
      <c r="BO1443" s="12"/>
      <c r="BP1443" s="12"/>
      <c r="BQ1443" s="12"/>
      <c r="BR1443" s="12"/>
      <c r="BS1443" s="12"/>
      <c r="BT1443" s="12"/>
      <c r="BU1443" s="12"/>
      <c r="BV1443" s="12"/>
      <c r="BW1443" s="12"/>
      <c r="BX1443" s="12"/>
      <c r="BY1443" s="12"/>
      <c r="BZ1443" s="12"/>
      <c r="CA1443" s="12"/>
      <c r="CB1443" s="12"/>
      <c r="CC1443" s="12"/>
      <c r="CD1443" s="12"/>
      <c r="CE1443" s="12"/>
      <c r="CF1443" s="12"/>
      <c r="CG1443" s="12"/>
      <c r="CH1443" s="12"/>
      <c r="CI1443" s="12"/>
      <c r="CJ1443" s="12"/>
    </row>
    <row r="1444" spans="1:88" ht="24.75" customHeight="1" x14ac:dyDescent="0.25">
      <c r="A1444" s="365"/>
      <c r="B1444" s="365"/>
      <c r="C1444" s="365"/>
      <c r="D1444" s="365"/>
      <c r="E1444" s="365"/>
      <c r="F1444" s="365"/>
      <c r="G1444" s="366" t="s">
        <v>2434</v>
      </c>
      <c r="H1444" s="366" t="s">
        <v>1850</v>
      </c>
      <c r="I1444" s="366" t="s">
        <v>1903</v>
      </c>
      <c r="J1444" s="367" t="s">
        <v>2022</v>
      </c>
      <c r="K1444" s="368"/>
      <c r="L1444" s="369">
        <v>1200</v>
      </c>
      <c r="M1444" s="368"/>
      <c r="N1444" s="368"/>
      <c r="O1444" s="368"/>
      <c r="P1444" s="368"/>
      <c r="Q1444" s="365"/>
      <c r="R1444" s="370">
        <v>2</v>
      </c>
      <c r="S1444" s="370">
        <f t="shared" ref="S1444:S1448" si="102">+L1444-R1444</f>
        <v>1198</v>
      </c>
      <c r="T1444" s="370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  <c r="AP1444" s="12"/>
      <c r="AQ1444" s="12"/>
      <c r="AR1444" s="12"/>
      <c r="AS1444" s="12"/>
      <c r="AT1444" s="12"/>
      <c r="AU1444" s="12"/>
      <c r="AV1444" s="12"/>
      <c r="AW1444" s="12"/>
      <c r="AX1444" s="12"/>
      <c r="AY1444" s="12"/>
      <c r="AZ1444" s="12"/>
      <c r="BA1444" s="12"/>
      <c r="BB1444" s="12"/>
      <c r="BC1444" s="12"/>
      <c r="BD1444" s="12"/>
      <c r="BE1444" s="12"/>
      <c r="BF1444" s="12"/>
      <c r="BG1444" s="12"/>
      <c r="BH1444" s="12"/>
      <c r="BI1444" s="12"/>
      <c r="BJ1444" s="12"/>
      <c r="BK1444" s="12"/>
      <c r="BL1444" s="12"/>
      <c r="BM1444" s="12"/>
      <c r="BN1444" s="12"/>
      <c r="BO1444" s="12"/>
      <c r="BP1444" s="12"/>
      <c r="BQ1444" s="12"/>
      <c r="BR1444" s="12"/>
      <c r="BS1444" s="12"/>
      <c r="BT1444" s="12"/>
      <c r="BU1444" s="12"/>
      <c r="BV1444" s="12"/>
      <c r="BW1444" s="12"/>
      <c r="BX1444" s="12"/>
      <c r="BY1444" s="12"/>
      <c r="BZ1444" s="12"/>
      <c r="CA1444" s="12"/>
      <c r="CB1444" s="12"/>
      <c r="CC1444" s="12"/>
      <c r="CD1444" s="12"/>
      <c r="CE1444" s="12"/>
      <c r="CF1444" s="12"/>
      <c r="CG1444" s="12"/>
      <c r="CH1444" s="12"/>
      <c r="CI1444" s="12"/>
      <c r="CJ1444" s="12"/>
    </row>
    <row r="1445" spans="1:88" ht="24.75" customHeight="1" x14ac:dyDescent="0.25">
      <c r="A1445" s="365"/>
      <c r="B1445" s="365"/>
      <c r="C1445" s="365"/>
      <c r="D1445" s="365"/>
      <c r="E1445" s="365"/>
      <c r="F1445" s="365"/>
      <c r="G1445" s="366" t="s">
        <v>2722</v>
      </c>
      <c r="H1445" s="366" t="s">
        <v>599</v>
      </c>
      <c r="I1445" s="366" t="s">
        <v>1849</v>
      </c>
      <c r="J1445" s="367" t="s">
        <v>2022</v>
      </c>
      <c r="K1445" s="368"/>
      <c r="L1445" s="369">
        <v>450</v>
      </c>
      <c r="M1445" s="368"/>
      <c r="N1445" s="368"/>
      <c r="O1445" s="368"/>
      <c r="P1445" s="368"/>
      <c r="Q1445" s="365"/>
      <c r="R1445" s="370">
        <v>2</v>
      </c>
      <c r="S1445" s="370">
        <f t="shared" si="102"/>
        <v>448</v>
      </c>
      <c r="T1445" s="370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  <c r="AP1445" s="12"/>
      <c r="AQ1445" s="12"/>
      <c r="AR1445" s="12"/>
      <c r="AS1445" s="12"/>
      <c r="AT1445" s="12"/>
      <c r="AU1445" s="12"/>
      <c r="AV1445" s="12"/>
      <c r="AW1445" s="12"/>
      <c r="AX1445" s="12"/>
      <c r="AY1445" s="12"/>
      <c r="AZ1445" s="12"/>
      <c r="BA1445" s="12"/>
      <c r="BB1445" s="12"/>
      <c r="BC1445" s="12"/>
      <c r="BD1445" s="12"/>
      <c r="BE1445" s="12"/>
      <c r="BF1445" s="12"/>
      <c r="BG1445" s="12"/>
      <c r="BH1445" s="12"/>
      <c r="BI1445" s="12"/>
      <c r="BJ1445" s="12"/>
      <c r="BK1445" s="12"/>
      <c r="BL1445" s="12"/>
      <c r="BM1445" s="12"/>
      <c r="BN1445" s="12"/>
      <c r="BO1445" s="12"/>
      <c r="BP1445" s="12"/>
      <c r="BQ1445" s="12"/>
      <c r="BR1445" s="12"/>
      <c r="BS1445" s="12"/>
      <c r="BT1445" s="12"/>
      <c r="BU1445" s="12"/>
      <c r="BV1445" s="12"/>
      <c r="BW1445" s="12"/>
      <c r="BX1445" s="12"/>
      <c r="BY1445" s="12"/>
      <c r="BZ1445" s="12"/>
      <c r="CA1445" s="12"/>
      <c r="CB1445" s="12"/>
      <c r="CC1445" s="12"/>
      <c r="CD1445" s="12"/>
      <c r="CE1445" s="12"/>
      <c r="CF1445" s="12"/>
      <c r="CG1445" s="12"/>
      <c r="CH1445" s="12"/>
      <c r="CI1445" s="12"/>
      <c r="CJ1445" s="12"/>
    </row>
    <row r="1446" spans="1:88" ht="24.75" customHeight="1" x14ac:dyDescent="0.25">
      <c r="A1446" s="365"/>
      <c r="B1446" s="365"/>
      <c r="C1446" s="365"/>
      <c r="D1446" s="365"/>
      <c r="E1446" s="365"/>
      <c r="F1446" s="365"/>
      <c r="G1446" s="366" t="s">
        <v>2435</v>
      </c>
      <c r="H1446" s="366" t="s">
        <v>226</v>
      </c>
      <c r="I1446" s="366" t="s">
        <v>1849</v>
      </c>
      <c r="J1446" s="367" t="s">
        <v>2022</v>
      </c>
      <c r="K1446" s="368"/>
      <c r="L1446" s="369">
        <v>450</v>
      </c>
      <c r="M1446" s="368"/>
      <c r="N1446" s="368"/>
      <c r="O1446" s="368"/>
      <c r="P1446" s="368"/>
      <c r="Q1446" s="365"/>
      <c r="R1446" s="370">
        <v>2</v>
      </c>
      <c r="S1446" s="370">
        <f t="shared" si="102"/>
        <v>448</v>
      </c>
      <c r="T1446" s="370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/>
      <c r="AP1446" s="12"/>
      <c r="AQ1446" s="12"/>
      <c r="AR1446" s="12"/>
      <c r="AS1446" s="12"/>
      <c r="AT1446" s="12"/>
      <c r="AU1446" s="12"/>
      <c r="AV1446" s="12"/>
      <c r="AW1446" s="12"/>
      <c r="AX1446" s="12"/>
      <c r="AY1446" s="12"/>
      <c r="AZ1446" s="12"/>
      <c r="BA1446" s="12"/>
      <c r="BB1446" s="12"/>
      <c r="BC1446" s="12"/>
      <c r="BD1446" s="12"/>
      <c r="BE1446" s="12"/>
      <c r="BF1446" s="12"/>
      <c r="BG1446" s="12"/>
      <c r="BH1446" s="12"/>
      <c r="BI1446" s="12"/>
      <c r="BJ1446" s="12"/>
      <c r="BK1446" s="12"/>
      <c r="BL1446" s="12"/>
      <c r="BM1446" s="12"/>
      <c r="BN1446" s="12"/>
      <c r="BO1446" s="12"/>
      <c r="BP1446" s="12"/>
      <c r="BQ1446" s="12"/>
      <c r="BR1446" s="12"/>
      <c r="BS1446" s="12"/>
      <c r="BT1446" s="12"/>
      <c r="BU1446" s="12"/>
      <c r="BV1446" s="12"/>
      <c r="BW1446" s="12"/>
      <c r="BX1446" s="12"/>
      <c r="BY1446" s="12"/>
      <c r="BZ1446" s="12"/>
      <c r="CA1446" s="12"/>
      <c r="CB1446" s="12"/>
      <c r="CC1446" s="12"/>
      <c r="CD1446" s="12"/>
      <c r="CE1446" s="12"/>
      <c r="CF1446" s="12"/>
      <c r="CG1446" s="12"/>
      <c r="CH1446" s="12"/>
      <c r="CI1446" s="12"/>
      <c r="CJ1446" s="12"/>
    </row>
    <row r="1447" spans="1:88" ht="24.75" customHeight="1" x14ac:dyDescent="0.25">
      <c r="A1447" s="365"/>
      <c r="B1447" s="365"/>
      <c r="C1447" s="365"/>
      <c r="D1447" s="365"/>
      <c r="E1447" s="365"/>
      <c r="F1447" s="365"/>
      <c r="G1447" s="366" t="s">
        <v>960</v>
      </c>
      <c r="H1447" s="366" t="s">
        <v>735</v>
      </c>
      <c r="I1447" s="366" t="s">
        <v>1849</v>
      </c>
      <c r="J1447" s="367" t="s">
        <v>2022</v>
      </c>
      <c r="K1447" s="368"/>
      <c r="L1447" s="369">
        <v>450</v>
      </c>
      <c r="M1447" s="368"/>
      <c r="N1447" s="368"/>
      <c r="O1447" s="368"/>
      <c r="P1447" s="368"/>
      <c r="Q1447" s="365"/>
      <c r="R1447" s="370">
        <v>2</v>
      </c>
      <c r="S1447" s="370">
        <f t="shared" si="102"/>
        <v>448</v>
      </c>
      <c r="T1447" s="370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  <c r="AM1447" s="12"/>
      <c r="AN1447" s="12"/>
      <c r="AO1447" s="12"/>
      <c r="AP1447" s="12"/>
      <c r="AQ1447" s="12"/>
      <c r="AR1447" s="12"/>
      <c r="AS1447" s="12"/>
      <c r="AT1447" s="12"/>
      <c r="AU1447" s="12"/>
      <c r="AV1447" s="12"/>
      <c r="AW1447" s="12"/>
      <c r="AX1447" s="12"/>
      <c r="AY1447" s="12"/>
      <c r="AZ1447" s="12"/>
      <c r="BA1447" s="12"/>
      <c r="BB1447" s="12"/>
      <c r="BC1447" s="12"/>
      <c r="BD1447" s="12"/>
      <c r="BE1447" s="12"/>
      <c r="BF1447" s="12"/>
      <c r="BG1447" s="12"/>
      <c r="BH1447" s="12"/>
      <c r="BI1447" s="12"/>
      <c r="BJ1447" s="12"/>
      <c r="BK1447" s="12"/>
      <c r="BL1447" s="12"/>
      <c r="BM1447" s="12"/>
      <c r="BN1447" s="12"/>
      <c r="BO1447" s="12"/>
      <c r="BP1447" s="12"/>
      <c r="BQ1447" s="12"/>
      <c r="BR1447" s="12"/>
      <c r="BS1447" s="12"/>
      <c r="BT1447" s="12"/>
      <c r="BU1447" s="12"/>
      <c r="BV1447" s="12"/>
      <c r="BW1447" s="12"/>
      <c r="BX1447" s="12"/>
      <c r="BY1447" s="12"/>
      <c r="BZ1447" s="12"/>
      <c r="CA1447" s="12"/>
      <c r="CB1447" s="12"/>
      <c r="CC1447" s="12"/>
      <c r="CD1447" s="12"/>
      <c r="CE1447" s="12"/>
      <c r="CF1447" s="12"/>
      <c r="CG1447" s="12"/>
      <c r="CH1447" s="12"/>
      <c r="CI1447" s="12"/>
      <c r="CJ1447" s="12"/>
    </row>
    <row r="1448" spans="1:88" ht="24.75" customHeight="1" x14ac:dyDescent="0.25">
      <c r="A1448" s="365"/>
      <c r="B1448" s="365"/>
      <c r="C1448" s="365"/>
      <c r="D1448" s="365"/>
      <c r="E1448" s="365"/>
      <c r="F1448" s="365"/>
      <c r="G1448" s="367" t="s">
        <v>2145</v>
      </c>
      <c r="H1448" s="367" t="s">
        <v>2146</v>
      </c>
      <c r="I1448" s="367" t="s">
        <v>1691</v>
      </c>
      <c r="J1448" s="367" t="s">
        <v>2022</v>
      </c>
      <c r="K1448" s="368"/>
      <c r="L1448" s="369">
        <v>1750</v>
      </c>
      <c r="M1448" s="368"/>
      <c r="N1448" s="368"/>
      <c r="O1448" s="368"/>
      <c r="P1448" s="368"/>
      <c r="Q1448" s="365"/>
      <c r="R1448" s="370">
        <v>2</v>
      </c>
      <c r="S1448" s="370">
        <f t="shared" si="102"/>
        <v>1748</v>
      </c>
      <c r="T1448" s="370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  <c r="AP1448" s="12"/>
      <c r="AQ1448" s="12"/>
      <c r="AR1448" s="12"/>
      <c r="AS1448" s="12"/>
      <c r="AT1448" s="12"/>
      <c r="AU1448" s="12"/>
      <c r="AV1448" s="12"/>
      <c r="AW1448" s="12"/>
      <c r="AX1448" s="12"/>
      <c r="AY1448" s="12"/>
      <c r="AZ1448" s="12"/>
      <c r="BA1448" s="12"/>
      <c r="BB1448" s="12"/>
      <c r="BC1448" s="12"/>
      <c r="BD1448" s="12"/>
      <c r="BE1448" s="12"/>
      <c r="BF1448" s="12"/>
      <c r="BG1448" s="12"/>
      <c r="BH1448" s="12"/>
      <c r="BI1448" s="12"/>
      <c r="BJ1448" s="12"/>
      <c r="BK1448" s="12"/>
      <c r="BL1448" s="12"/>
      <c r="BM1448" s="12"/>
      <c r="BN1448" s="12"/>
      <c r="BO1448" s="12"/>
      <c r="BP1448" s="12"/>
      <c r="BQ1448" s="12"/>
      <c r="BR1448" s="12"/>
      <c r="BS1448" s="12"/>
      <c r="BT1448" s="12"/>
      <c r="BU1448" s="12"/>
      <c r="BV1448" s="12"/>
      <c r="BW1448" s="12"/>
      <c r="BX1448" s="12"/>
      <c r="BY1448" s="12"/>
      <c r="BZ1448" s="12"/>
      <c r="CA1448" s="12"/>
      <c r="CB1448" s="12"/>
      <c r="CC1448" s="12"/>
      <c r="CD1448" s="12"/>
      <c r="CE1448" s="12"/>
      <c r="CF1448" s="12"/>
      <c r="CG1448" s="12"/>
      <c r="CH1448" s="12"/>
      <c r="CI1448" s="12"/>
      <c r="CJ1448" s="12"/>
    </row>
    <row r="1449" spans="1:88" ht="24.75" customHeight="1" x14ac:dyDescent="0.25">
      <c r="A1449" s="365"/>
      <c r="B1449" s="365"/>
      <c r="C1449" s="365"/>
      <c r="D1449" s="365"/>
      <c r="E1449" s="365"/>
      <c r="F1449" s="365"/>
      <c r="G1449" s="367" t="s">
        <v>2147</v>
      </c>
      <c r="H1449" s="367" t="s">
        <v>2146</v>
      </c>
      <c r="I1449" s="367" t="s">
        <v>2148</v>
      </c>
      <c r="J1449" s="367" t="s">
        <v>1704</v>
      </c>
      <c r="K1449" s="368"/>
      <c r="L1449" s="369">
        <v>4500</v>
      </c>
      <c r="M1449" s="368"/>
      <c r="N1449" s="368"/>
      <c r="O1449" s="368"/>
      <c r="P1449" s="368"/>
      <c r="Q1449" s="365"/>
      <c r="R1449" s="370">
        <v>2</v>
      </c>
      <c r="S1449" s="371">
        <v>1500</v>
      </c>
      <c r="T1449" s="370">
        <f t="shared" ref="T1449" si="103">+L1449-R1449-S1449</f>
        <v>2998</v>
      </c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/>
      <c r="AR1449" s="12"/>
      <c r="AS1449" s="12"/>
      <c r="AT1449" s="12"/>
      <c r="AU1449" s="12"/>
      <c r="AV1449" s="12"/>
      <c r="AW1449" s="12"/>
      <c r="AX1449" s="12"/>
      <c r="AY1449" s="12"/>
      <c r="AZ1449" s="12"/>
      <c r="BA1449" s="12"/>
      <c r="BB1449" s="12"/>
      <c r="BC1449" s="12"/>
      <c r="BD1449" s="12"/>
      <c r="BE1449" s="12"/>
      <c r="BF1449" s="12"/>
      <c r="BG1449" s="12"/>
      <c r="BH1449" s="12"/>
      <c r="BI1449" s="12"/>
      <c r="BJ1449" s="12"/>
      <c r="BK1449" s="12"/>
      <c r="BL1449" s="12"/>
      <c r="BM1449" s="12"/>
      <c r="BN1449" s="12"/>
      <c r="BO1449" s="12"/>
      <c r="BP1449" s="12"/>
      <c r="BQ1449" s="12"/>
      <c r="BR1449" s="12"/>
      <c r="BS1449" s="12"/>
      <c r="BT1449" s="12"/>
      <c r="BU1449" s="12"/>
      <c r="BV1449" s="12"/>
      <c r="BW1449" s="12"/>
      <c r="BX1449" s="12"/>
      <c r="BY1449" s="12"/>
      <c r="BZ1449" s="12"/>
      <c r="CA1449" s="12"/>
      <c r="CB1449" s="12"/>
      <c r="CC1449" s="12"/>
      <c r="CD1449" s="12"/>
      <c r="CE1449" s="12"/>
      <c r="CF1449" s="12"/>
      <c r="CG1449" s="12"/>
      <c r="CH1449" s="12"/>
      <c r="CI1449" s="12"/>
      <c r="CJ1449" s="12"/>
    </row>
    <row r="1450" spans="1:88" ht="24.75" customHeight="1" x14ac:dyDescent="0.25">
      <c r="A1450" s="365"/>
      <c r="B1450" s="365"/>
      <c r="C1450" s="365"/>
      <c r="D1450" s="365"/>
      <c r="E1450" s="365"/>
      <c r="F1450" s="365"/>
      <c r="G1450" s="367" t="s">
        <v>2149</v>
      </c>
      <c r="H1450" s="367" t="s">
        <v>2150</v>
      </c>
      <c r="I1450" s="367" t="s">
        <v>1691</v>
      </c>
      <c r="J1450" s="367" t="s">
        <v>2022</v>
      </c>
      <c r="K1450" s="368"/>
      <c r="L1450" s="369">
        <v>1750</v>
      </c>
      <c r="M1450" s="368"/>
      <c r="N1450" s="368"/>
      <c r="O1450" s="368"/>
      <c r="P1450" s="368"/>
      <c r="Q1450" s="365"/>
      <c r="R1450" s="370">
        <v>2</v>
      </c>
      <c r="S1450" s="370">
        <f t="shared" ref="S1450:S1456" si="104">+L1450-R1450</f>
        <v>1748</v>
      </c>
      <c r="T1450" s="370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/>
      <c r="AR1450" s="12"/>
      <c r="AS1450" s="12"/>
      <c r="AT1450" s="12"/>
      <c r="AU1450" s="12"/>
      <c r="AV1450" s="12"/>
      <c r="AW1450" s="12"/>
      <c r="AX1450" s="12"/>
      <c r="AY1450" s="12"/>
      <c r="AZ1450" s="12"/>
      <c r="BA1450" s="12"/>
      <c r="BB1450" s="12"/>
      <c r="BC1450" s="12"/>
      <c r="BD1450" s="12"/>
      <c r="BE1450" s="12"/>
      <c r="BF1450" s="12"/>
      <c r="BG1450" s="12"/>
      <c r="BH1450" s="12"/>
      <c r="BI1450" s="12"/>
      <c r="BJ1450" s="12"/>
      <c r="BK1450" s="12"/>
      <c r="BL1450" s="12"/>
      <c r="BM1450" s="12"/>
      <c r="BN1450" s="12"/>
      <c r="BO1450" s="12"/>
      <c r="BP1450" s="12"/>
      <c r="BQ1450" s="12"/>
      <c r="BR1450" s="12"/>
      <c r="BS1450" s="12"/>
      <c r="BT1450" s="12"/>
      <c r="BU1450" s="12"/>
      <c r="BV1450" s="12"/>
      <c r="BW1450" s="12"/>
      <c r="BX1450" s="12"/>
      <c r="BY1450" s="12"/>
      <c r="BZ1450" s="12"/>
      <c r="CA1450" s="12"/>
      <c r="CB1450" s="12"/>
      <c r="CC1450" s="12"/>
      <c r="CD1450" s="12"/>
      <c r="CE1450" s="12"/>
      <c r="CF1450" s="12"/>
      <c r="CG1450" s="12"/>
      <c r="CH1450" s="12"/>
      <c r="CI1450" s="12"/>
      <c r="CJ1450" s="12"/>
    </row>
    <row r="1451" spans="1:88" ht="24.75" customHeight="1" x14ac:dyDescent="0.25">
      <c r="A1451" s="365"/>
      <c r="B1451" s="365"/>
      <c r="C1451" s="365"/>
      <c r="D1451" s="365"/>
      <c r="E1451" s="365"/>
      <c r="F1451" s="365"/>
      <c r="G1451" s="367" t="s">
        <v>2151</v>
      </c>
      <c r="H1451" s="367" t="s">
        <v>2152</v>
      </c>
      <c r="I1451" s="367" t="s">
        <v>1039</v>
      </c>
      <c r="J1451" s="367" t="s">
        <v>2022</v>
      </c>
      <c r="K1451" s="368"/>
      <c r="L1451" s="369">
        <v>450</v>
      </c>
      <c r="M1451" s="368"/>
      <c r="N1451" s="368"/>
      <c r="O1451" s="368"/>
      <c r="P1451" s="368"/>
      <c r="Q1451" s="365"/>
      <c r="R1451" s="370">
        <v>2</v>
      </c>
      <c r="S1451" s="370">
        <f t="shared" si="104"/>
        <v>448</v>
      </c>
      <c r="T1451" s="370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  <c r="AP1451" s="12"/>
      <c r="AQ1451" s="12"/>
      <c r="AR1451" s="12"/>
      <c r="AS1451" s="12"/>
      <c r="AT1451" s="12"/>
      <c r="AU1451" s="12"/>
      <c r="AV1451" s="12"/>
      <c r="AW1451" s="12"/>
      <c r="AX1451" s="12"/>
      <c r="AY1451" s="12"/>
      <c r="AZ1451" s="12"/>
      <c r="BA1451" s="12"/>
      <c r="BB1451" s="12"/>
      <c r="BC1451" s="12"/>
      <c r="BD1451" s="12"/>
      <c r="BE1451" s="12"/>
      <c r="BF1451" s="12"/>
      <c r="BG1451" s="12"/>
      <c r="BH1451" s="12"/>
      <c r="BI1451" s="12"/>
      <c r="BJ1451" s="12"/>
      <c r="BK1451" s="12"/>
      <c r="BL1451" s="12"/>
      <c r="BM1451" s="12"/>
      <c r="BN1451" s="12"/>
      <c r="BO1451" s="12"/>
      <c r="BP1451" s="12"/>
      <c r="BQ1451" s="12"/>
      <c r="BR1451" s="12"/>
      <c r="BS1451" s="12"/>
      <c r="BT1451" s="12"/>
      <c r="BU1451" s="12"/>
      <c r="BV1451" s="12"/>
      <c r="BW1451" s="12"/>
      <c r="BX1451" s="12"/>
      <c r="BY1451" s="12"/>
      <c r="BZ1451" s="12"/>
      <c r="CA1451" s="12"/>
      <c r="CB1451" s="12"/>
      <c r="CC1451" s="12"/>
      <c r="CD1451" s="12"/>
      <c r="CE1451" s="12"/>
      <c r="CF1451" s="12"/>
      <c r="CG1451" s="12"/>
      <c r="CH1451" s="12"/>
      <c r="CI1451" s="12"/>
      <c r="CJ1451" s="12"/>
    </row>
    <row r="1452" spans="1:88" ht="24.75" customHeight="1" x14ac:dyDescent="0.25">
      <c r="A1452" s="365"/>
      <c r="B1452" s="365"/>
      <c r="C1452" s="365"/>
      <c r="D1452" s="365"/>
      <c r="E1452" s="365"/>
      <c r="F1452" s="365"/>
      <c r="G1452" s="367" t="s">
        <v>2153</v>
      </c>
      <c r="H1452" s="367" t="s">
        <v>2152</v>
      </c>
      <c r="I1452" s="367" t="s">
        <v>1039</v>
      </c>
      <c r="J1452" s="367" t="s">
        <v>2022</v>
      </c>
      <c r="K1452" s="368"/>
      <c r="L1452" s="369">
        <v>450</v>
      </c>
      <c r="M1452" s="368"/>
      <c r="N1452" s="368"/>
      <c r="O1452" s="368"/>
      <c r="P1452" s="368"/>
      <c r="Q1452" s="365"/>
      <c r="R1452" s="370">
        <v>2</v>
      </c>
      <c r="S1452" s="370">
        <f t="shared" si="104"/>
        <v>448</v>
      </c>
      <c r="T1452" s="370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  <c r="AP1452" s="12"/>
      <c r="AQ1452" s="12"/>
      <c r="AR1452" s="12"/>
      <c r="AS1452" s="12"/>
      <c r="AT1452" s="12"/>
      <c r="AU1452" s="12"/>
      <c r="AV1452" s="12"/>
      <c r="AW1452" s="12"/>
      <c r="AX1452" s="12"/>
      <c r="AY1452" s="12"/>
      <c r="AZ1452" s="12"/>
      <c r="BA1452" s="12"/>
      <c r="BB1452" s="12"/>
      <c r="BC1452" s="12"/>
      <c r="BD1452" s="12"/>
      <c r="BE1452" s="12"/>
      <c r="BF1452" s="12"/>
      <c r="BG1452" s="12"/>
      <c r="BH1452" s="12"/>
      <c r="BI1452" s="12"/>
      <c r="BJ1452" s="12"/>
      <c r="BK1452" s="12"/>
      <c r="BL1452" s="12"/>
      <c r="BM1452" s="12"/>
      <c r="BN1452" s="12"/>
      <c r="BO1452" s="12"/>
      <c r="BP1452" s="12"/>
      <c r="BQ1452" s="12"/>
      <c r="BR1452" s="12"/>
      <c r="BS1452" s="12"/>
      <c r="BT1452" s="12"/>
      <c r="BU1452" s="12"/>
      <c r="BV1452" s="12"/>
      <c r="BW1452" s="12"/>
      <c r="BX1452" s="12"/>
      <c r="BY1452" s="12"/>
      <c r="BZ1452" s="12"/>
      <c r="CA1452" s="12"/>
      <c r="CB1452" s="12"/>
      <c r="CC1452" s="12"/>
      <c r="CD1452" s="12"/>
      <c r="CE1452" s="12"/>
      <c r="CF1452" s="12"/>
      <c r="CG1452" s="12"/>
      <c r="CH1452" s="12"/>
      <c r="CI1452" s="12"/>
      <c r="CJ1452" s="12"/>
    </row>
    <row r="1453" spans="1:88" ht="24.75" customHeight="1" x14ac:dyDescent="0.25">
      <c r="A1453" s="365"/>
      <c r="B1453" s="365"/>
      <c r="C1453" s="365"/>
      <c r="D1453" s="365"/>
      <c r="E1453" s="365"/>
      <c r="F1453" s="365"/>
      <c r="G1453" s="367" t="s">
        <v>2154</v>
      </c>
      <c r="H1453" s="367" t="s">
        <v>2152</v>
      </c>
      <c r="I1453" s="367" t="s">
        <v>1039</v>
      </c>
      <c r="J1453" s="367" t="s">
        <v>2022</v>
      </c>
      <c r="K1453" s="368"/>
      <c r="L1453" s="369">
        <v>450</v>
      </c>
      <c r="M1453" s="368"/>
      <c r="N1453" s="368"/>
      <c r="O1453" s="368"/>
      <c r="P1453" s="368"/>
      <c r="Q1453" s="365"/>
      <c r="R1453" s="370">
        <v>2</v>
      </c>
      <c r="S1453" s="370">
        <f t="shared" si="104"/>
        <v>448</v>
      </c>
      <c r="T1453" s="370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  <c r="AS1453" s="12"/>
      <c r="AT1453" s="12"/>
      <c r="AU1453" s="12"/>
      <c r="AV1453" s="12"/>
      <c r="AW1453" s="12"/>
      <c r="AX1453" s="12"/>
      <c r="AY1453" s="12"/>
      <c r="AZ1453" s="12"/>
      <c r="BA1453" s="12"/>
      <c r="BB1453" s="12"/>
      <c r="BC1453" s="12"/>
      <c r="BD1453" s="12"/>
      <c r="BE1453" s="12"/>
      <c r="BF1453" s="12"/>
      <c r="BG1453" s="12"/>
      <c r="BH1453" s="12"/>
      <c r="BI1453" s="12"/>
      <c r="BJ1453" s="12"/>
      <c r="BK1453" s="12"/>
      <c r="BL1453" s="12"/>
      <c r="BM1453" s="12"/>
      <c r="BN1453" s="12"/>
      <c r="BO1453" s="12"/>
      <c r="BP1453" s="12"/>
      <c r="BQ1453" s="12"/>
      <c r="BR1453" s="12"/>
      <c r="BS1453" s="12"/>
      <c r="BT1453" s="12"/>
      <c r="BU1453" s="12"/>
      <c r="BV1453" s="12"/>
      <c r="BW1453" s="12"/>
      <c r="BX1453" s="12"/>
      <c r="BY1453" s="12"/>
      <c r="BZ1453" s="12"/>
      <c r="CA1453" s="12"/>
      <c r="CB1453" s="12"/>
      <c r="CC1453" s="12"/>
      <c r="CD1453" s="12"/>
      <c r="CE1453" s="12"/>
      <c r="CF1453" s="12"/>
      <c r="CG1453" s="12"/>
      <c r="CH1453" s="12"/>
      <c r="CI1453" s="12"/>
      <c r="CJ1453" s="12"/>
    </row>
    <row r="1454" spans="1:88" ht="24.75" customHeight="1" x14ac:dyDescent="0.25">
      <c r="A1454" s="365"/>
      <c r="B1454" s="365"/>
      <c r="C1454" s="365"/>
      <c r="D1454" s="365"/>
      <c r="E1454" s="365"/>
      <c r="F1454" s="365"/>
      <c r="G1454" s="367" t="s">
        <v>2155</v>
      </c>
      <c r="H1454" s="367" t="s">
        <v>2152</v>
      </c>
      <c r="I1454" s="367" t="s">
        <v>1039</v>
      </c>
      <c r="J1454" s="367" t="s">
        <v>2022</v>
      </c>
      <c r="K1454" s="368"/>
      <c r="L1454" s="369">
        <v>450</v>
      </c>
      <c r="M1454" s="368"/>
      <c r="N1454" s="368"/>
      <c r="O1454" s="368"/>
      <c r="P1454" s="368"/>
      <c r="Q1454" s="365"/>
      <c r="R1454" s="370">
        <v>2</v>
      </c>
      <c r="S1454" s="370">
        <f t="shared" si="104"/>
        <v>448</v>
      </c>
      <c r="T1454" s="370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  <c r="AS1454" s="12"/>
      <c r="AT1454" s="12"/>
      <c r="AU1454" s="12"/>
      <c r="AV1454" s="12"/>
      <c r="AW1454" s="12"/>
      <c r="AX1454" s="12"/>
      <c r="AY1454" s="12"/>
      <c r="AZ1454" s="12"/>
      <c r="BA1454" s="12"/>
      <c r="BB1454" s="12"/>
      <c r="BC1454" s="12"/>
      <c r="BD1454" s="12"/>
      <c r="BE1454" s="12"/>
      <c r="BF1454" s="12"/>
      <c r="BG1454" s="12"/>
      <c r="BH1454" s="12"/>
      <c r="BI1454" s="12"/>
      <c r="BJ1454" s="12"/>
      <c r="BK1454" s="12"/>
      <c r="BL1454" s="12"/>
      <c r="BM1454" s="12"/>
      <c r="BN1454" s="12"/>
      <c r="BO1454" s="12"/>
      <c r="BP1454" s="12"/>
      <c r="BQ1454" s="12"/>
      <c r="BR1454" s="12"/>
      <c r="BS1454" s="12"/>
      <c r="BT1454" s="12"/>
      <c r="BU1454" s="12"/>
      <c r="BV1454" s="12"/>
      <c r="BW1454" s="12"/>
      <c r="BX1454" s="12"/>
      <c r="BY1454" s="12"/>
      <c r="BZ1454" s="12"/>
      <c r="CA1454" s="12"/>
      <c r="CB1454" s="12"/>
      <c r="CC1454" s="12"/>
      <c r="CD1454" s="12"/>
      <c r="CE1454" s="12"/>
      <c r="CF1454" s="12"/>
      <c r="CG1454" s="12"/>
      <c r="CH1454" s="12"/>
      <c r="CI1454" s="12"/>
      <c r="CJ1454" s="12"/>
    </row>
    <row r="1455" spans="1:88" ht="24.75" customHeight="1" x14ac:dyDescent="0.25">
      <c r="A1455" s="365"/>
      <c r="B1455" s="365"/>
      <c r="C1455" s="365"/>
      <c r="D1455" s="365"/>
      <c r="E1455" s="365"/>
      <c r="F1455" s="365"/>
      <c r="G1455" s="367" t="s">
        <v>2156</v>
      </c>
      <c r="H1455" s="367" t="s">
        <v>2152</v>
      </c>
      <c r="I1455" s="367" t="s">
        <v>1039</v>
      </c>
      <c r="J1455" s="367" t="s">
        <v>2022</v>
      </c>
      <c r="K1455" s="368"/>
      <c r="L1455" s="369">
        <v>450</v>
      </c>
      <c r="M1455" s="368"/>
      <c r="N1455" s="368"/>
      <c r="O1455" s="368"/>
      <c r="P1455" s="368"/>
      <c r="Q1455" s="365"/>
      <c r="R1455" s="370">
        <v>2</v>
      </c>
      <c r="S1455" s="370">
        <f t="shared" si="104"/>
        <v>448</v>
      </c>
      <c r="T1455" s="370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  <c r="AP1455" s="12"/>
      <c r="AQ1455" s="12"/>
      <c r="AR1455" s="12"/>
      <c r="AS1455" s="12"/>
      <c r="AT1455" s="12"/>
      <c r="AU1455" s="12"/>
      <c r="AV1455" s="12"/>
      <c r="AW1455" s="12"/>
      <c r="AX1455" s="12"/>
      <c r="AY1455" s="12"/>
      <c r="AZ1455" s="12"/>
      <c r="BA1455" s="12"/>
      <c r="BB1455" s="12"/>
      <c r="BC1455" s="12"/>
      <c r="BD1455" s="12"/>
      <c r="BE1455" s="12"/>
      <c r="BF1455" s="12"/>
      <c r="BG1455" s="12"/>
      <c r="BH1455" s="12"/>
      <c r="BI1455" s="12"/>
      <c r="BJ1455" s="12"/>
      <c r="BK1455" s="12"/>
      <c r="BL1455" s="12"/>
      <c r="BM1455" s="12"/>
      <c r="BN1455" s="12"/>
      <c r="BO1455" s="12"/>
      <c r="BP1455" s="12"/>
      <c r="BQ1455" s="12"/>
      <c r="BR1455" s="12"/>
      <c r="BS1455" s="12"/>
      <c r="BT1455" s="12"/>
      <c r="BU1455" s="12"/>
      <c r="BV1455" s="12"/>
      <c r="BW1455" s="12"/>
      <c r="BX1455" s="12"/>
      <c r="BY1455" s="12"/>
      <c r="BZ1455" s="12"/>
      <c r="CA1455" s="12"/>
      <c r="CB1455" s="12"/>
      <c r="CC1455" s="12"/>
      <c r="CD1455" s="12"/>
      <c r="CE1455" s="12"/>
      <c r="CF1455" s="12"/>
      <c r="CG1455" s="12"/>
      <c r="CH1455" s="12"/>
      <c r="CI1455" s="12"/>
      <c r="CJ1455" s="12"/>
    </row>
    <row r="1456" spans="1:88" ht="24.75" customHeight="1" x14ac:dyDescent="0.25">
      <c r="A1456" s="365"/>
      <c r="B1456" s="365"/>
      <c r="C1456" s="365"/>
      <c r="D1456" s="365"/>
      <c r="E1456" s="365"/>
      <c r="F1456" s="365"/>
      <c r="G1456" s="367" t="s">
        <v>740</v>
      </c>
      <c r="H1456" s="367" t="s">
        <v>1514</v>
      </c>
      <c r="I1456" s="367" t="s">
        <v>1039</v>
      </c>
      <c r="J1456" s="367" t="s">
        <v>2022</v>
      </c>
      <c r="K1456" s="368"/>
      <c r="L1456" s="369">
        <v>450</v>
      </c>
      <c r="M1456" s="368"/>
      <c r="N1456" s="368"/>
      <c r="O1456" s="368"/>
      <c r="P1456" s="368"/>
      <c r="Q1456" s="365"/>
      <c r="R1456" s="370">
        <v>2</v>
      </c>
      <c r="S1456" s="370">
        <f t="shared" si="104"/>
        <v>448</v>
      </c>
      <c r="T1456" s="370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  <c r="AP1456" s="12"/>
      <c r="AQ1456" s="12"/>
      <c r="AR1456" s="12"/>
      <c r="AS1456" s="12"/>
      <c r="AT1456" s="12"/>
      <c r="AU1456" s="12"/>
      <c r="AV1456" s="12"/>
      <c r="AW1456" s="12"/>
      <c r="AX1456" s="12"/>
      <c r="AY1456" s="12"/>
      <c r="AZ1456" s="12"/>
      <c r="BA1456" s="12"/>
      <c r="BB1456" s="12"/>
      <c r="BC1456" s="12"/>
      <c r="BD1456" s="12"/>
      <c r="BE1456" s="12"/>
      <c r="BF1456" s="12"/>
      <c r="BG1456" s="12"/>
      <c r="BH1456" s="12"/>
      <c r="BI1456" s="12"/>
      <c r="BJ1456" s="12"/>
      <c r="BK1456" s="12"/>
      <c r="BL1456" s="12"/>
      <c r="BM1456" s="12"/>
      <c r="BN1456" s="12"/>
      <c r="BO1456" s="12"/>
      <c r="BP1456" s="12"/>
      <c r="BQ1456" s="12"/>
      <c r="BR1456" s="12"/>
      <c r="BS1456" s="12"/>
      <c r="BT1456" s="12"/>
      <c r="BU1456" s="12"/>
      <c r="BV1456" s="12"/>
      <c r="BW1456" s="12"/>
      <c r="BX1456" s="12"/>
      <c r="BY1456" s="12"/>
      <c r="BZ1456" s="12"/>
      <c r="CA1456" s="12"/>
      <c r="CB1456" s="12"/>
      <c r="CC1456" s="12"/>
      <c r="CD1456" s="12"/>
      <c r="CE1456" s="12"/>
      <c r="CF1456" s="12"/>
      <c r="CG1456" s="12"/>
      <c r="CH1456" s="12"/>
      <c r="CI1456" s="12"/>
      <c r="CJ1456" s="12"/>
    </row>
    <row r="1457" spans="1:88" ht="24.75" customHeight="1" x14ac:dyDescent="0.25">
      <c r="A1457" s="365"/>
      <c r="B1457" s="365"/>
      <c r="C1457" s="365"/>
      <c r="D1457" s="365"/>
      <c r="E1457" s="365"/>
      <c r="F1457" s="365"/>
      <c r="G1457" s="367" t="s">
        <v>2157</v>
      </c>
      <c r="H1457" s="367" t="s">
        <v>2152</v>
      </c>
      <c r="I1457" s="367" t="s">
        <v>2113</v>
      </c>
      <c r="J1457" s="367" t="s">
        <v>1704</v>
      </c>
      <c r="K1457" s="368"/>
      <c r="L1457" s="369">
        <v>2500</v>
      </c>
      <c r="M1457" s="368"/>
      <c r="N1457" s="368"/>
      <c r="O1457" s="368"/>
      <c r="P1457" s="368"/>
      <c r="Q1457" s="365"/>
      <c r="R1457" s="370">
        <v>2</v>
      </c>
      <c r="S1457" s="371">
        <v>1000</v>
      </c>
      <c r="T1457" s="370">
        <f t="shared" ref="T1457" si="105">+L1457-R1457-S1457</f>
        <v>1498</v>
      </c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  <c r="AS1457" s="12"/>
      <c r="AT1457" s="12"/>
      <c r="AU1457" s="12"/>
      <c r="AV1457" s="12"/>
      <c r="AW1457" s="12"/>
      <c r="AX1457" s="12"/>
      <c r="AY1457" s="12"/>
      <c r="AZ1457" s="12"/>
      <c r="BA1457" s="12"/>
      <c r="BB1457" s="12"/>
      <c r="BC1457" s="12"/>
      <c r="BD1457" s="12"/>
      <c r="BE1457" s="12"/>
      <c r="BF1457" s="12"/>
      <c r="BG1457" s="12"/>
      <c r="BH1457" s="12"/>
      <c r="BI1457" s="12"/>
      <c r="BJ1457" s="12"/>
      <c r="BK1457" s="12"/>
      <c r="BL1457" s="12"/>
      <c r="BM1457" s="12"/>
      <c r="BN1457" s="12"/>
      <c r="BO1457" s="12"/>
      <c r="BP1457" s="12"/>
      <c r="BQ1457" s="12"/>
      <c r="BR1457" s="12"/>
      <c r="BS1457" s="12"/>
      <c r="BT1457" s="12"/>
      <c r="BU1457" s="12"/>
      <c r="BV1457" s="12"/>
      <c r="BW1457" s="12"/>
      <c r="BX1457" s="12"/>
      <c r="BY1457" s="12"/>
      <c r="BZ1457" s="12"/>
      <c r="CA1457" s="12"/>
      <c r="CB1457" s="12"/>
      <c r="CC1457" s="12"/>
      <c r="CD1457" s="12"/>
      <c r="CE1457" s="12"/>
      <c r="CF1457" s="12"/>
      <c r="CG1457" s="12"/>
      <c r="CH1457" s="12"/>
      <c r="CI1457" s="12"/>
      <c r="CJ1457" s="12"/>
    </row>
    <row r="1458" spans="1:88" ht="24.75" customHeight="1" x14ac:dyDescent="0.25">
      <c r="A1458" s="365"/>
      <c r="B1458" s="365"/>
      <c r="C1458" s="365"/>
      <c r="D1458" s="365"/>
      <c r="E1458" s="365"/>
      <c r="F1458" s="365"/>
      <c r="G1458" s="367" t="s">
        <v>2158</v>
      </c>
      <c r="H1458" s="367" t="s">
        <v>2159</v>
      </c>
      <c r="I1458" s="367" t="s">
        <v>1691</v>
      </c>
      <c r="J1458" s="367" t="s">
        <v>2022</v>
      </c>
      <c r="K1458" s="368"/>
      <c r="L1458" s="369">
        <v>1750</v>
      </c>
      <c r="M1458" s="368"/>
      <c r="N1458" s="368"/>
      <c r="O1458" s="368"/>
      <c r="P1458" s="368"/>
      <c r="Q1458" s="365"/>
      <c r="R1458" s="370">
        <v>2</v>
      </c>
      <c r="S1458" s="370">
        <f t="shared" ref="S1458:S1459" si="106">+L1458-R1458</f>
        <v>1748</v>
      </c>
      <c r="T1458" s="370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  <c r="AP1458" s="12"/>
      <c r="AQ1458" s="12"/>
      <c r="AR1458" s="12"/>
      <c r="AS1458" s="12"/>
      <c r="AT1458" s="12"/>
      <c r="AU1458" s="12"/>
      <c r="AV1458" s="12"/>
      <c r="AW1458" s="12"/>
      <c r="AX1458" s="12"/>
      <c r="AY1458" s="12"/>
      <c r="AZ1458" s="12"/>
      <c r="BA1458" s="12"/>
      <c r="BB1458" s="12"/>
      <c r="BC1458" s="12"/>
      <c r="BD1458" s="12"/>
      <c r="BE1458" s="12"/>
      <c r="BF1458" s="12"/>
      <c r="BG1458" s="12"/>
      <c r="BH1458" s="12"/>
      <c r="BI1458" s="12"/>
      <c r="BJ1458" s="12"/>
      <c r="BK1458" s="12"/>
      <c r="BL1458" s="12"/>
      <c r="BM1458" s="12"/>
      <c r="BN1458" s="12"/>
      <c r="BO1458" s="12"/>
      <c r="BP1458" s="12"/>
      <c r="BQ1458" s="12"/>
      <c r="BR1458" s="12"/>
      <c r="BS1458" s="12"/>
      <c r="BT1458" s="12"/>
      <c r="BU1458" s="12"/>
      <c r="BV1458" s="12"/>
      <c r="BW1458" s="12"/>
      <c r="BX1458" s="12"/>
      <c r="BY1458" s="12"/>
      <c r="BZ1458" s="12"/>
      <c r="CA1458" s="12"/>
      <c r="CB1458" s="12"/>
      <c r="CC1458" s="12"/>
      <c r="CD1458" s="12"/>
      <c r="CE1458" s="12"/>
      <c r="CF1458" s="12"/>
      <c r="CG1458" s="12"/>
      <c r="CH1458" s="12"/>
      <c r="CI1458" s="12"/>
      <c r="CJ1458" s="12"/>
    </row>
    <row r="1459" spans="1:88" ht="24.75" customHeight="1" x14ac:dyDescent="0.25">
      <c r="A1459" s="365"/>
      <c r="B1459" s="365"/>
      <c r="C1459" s="365"/>
      <c r="D1459" s="365"/>
      <c r="E1459" s="365"/>
      <c r="F1459" s="365"/>
      <c r="G1459" s="367" t="s">
        <v>2160</v>
      </c>
      <c r="H1459" s="367" t="s">
        <v>2159</v>
      </c>
      <c r="I1459" s="367" t="s">
        <v>1548</v>
      </c>
      <c r="J1459" s="367" t="s">
        <v>2022</v>
      </c>
      <c r="K1459" s="368"/>
      <c r="L1459" s="369">
        <v>1250</v>
      </c>
      <c r="M1459" s="368"/>
      <c r="N1459" s="368"/>
      <c r="O1459" s="368"/>
      <c r="P1459" s="368"/>
      <c r="Q1459" s="365"/>
      <c r="R1459" s="370">
        <v>2</v>
      </c>
      <c r="S1459" s="370">
        <f t="shared" si="106"/>
        <v>1248</v>
      </c>
      <c r="T1459" s="370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  <c r="AP1459" s="12"/>
      <c r="AQ1459" s="12"/>
      <c r="AR1459" s="12"/>
      <c r="AS1459" s="12"/>
      <c r="AT1459" s="12"/>
      <c r="AU1459" s="12"/>
      <c r="AV1459" s="12"/>
      <c r="AW1459" s="12"/>
      <c r="AX1459" s="12"/>
      <c r="AY1459" s="12"/>
      <c r="AZ1459" s="12"/>
      <c r="BA1459" s="12"/>
      <c r="BB1459" s="12"/>
      <c r="BC1459" s="12"/>
      <c r="BD1459" s="12"/>
      <c r="BE1459" s="12"/>
      <c r="BF1459" s="12"/>
      <c r="BG1459" s="12"/>
      <c r="BH1459" s="12"/>
      <c r="BI1459" s="12"/>
      <c r="BJ1459" s="12"/>
      <c r="BK1459" s="12"/>
      <c r="BL1459" s="12"/>
      <c r="BM1459" s="12"/>
      <c r="BN1459" s="12"/>
      <c r="BO1459" s="12"/>
      <c r="BP1459" s="12"/>
      <c r="BQ1459" s="12"/>
      <c r="BR1459" s="12"/>
      <c r="BS1459" s="12"/>
      <c r="BT1459" s="12"/>
      <c r="BU1459" s="12"/>
      <c r="BV1459" s="12"/>
      <c r="BW1459" s="12"/>
      <c r="BX1459" s="12"/>
      <c r="BY1459" s="12"/>
      <c r="BZ1459" s="12"/>
      <c r="CA1459" s="12"/>
      <c r="CB1459" s="12"/>
      <c r="CC1459" s="12"/>
      <c r="CD1459" s="12"/>
      <c r="CE1459" s="12"/>
      <c r="CF1459" s="12"/>
      <c r="CG1459" s="12"/>
      <c r="CH1459" s="12"/>
      <c r="CI1459" s="12"/>
      <c r="CJ1459" s="12"/>
    </row>
    <row r="1460" spans="1:88" ht="24.75" customHeight="1" x14ac:dyDescent="0.25">
      <c r="A1460" s="365"/>
      <c r="B1460" s="365"/>
      <c r="C1460" s="365"/>
      <c r="D1460" s="365"/>
      <c r="E1460" s="365"/>
      <c r="F1460" s="365"/>
      <c r="G1460" s="367" t="s">
        <v>2162</v>
      </c>
      <c r="H1460" s="367" t="s">
        <v>2161</v>
      </c>
      <c r="I1460" s="367" t="s">
        <v>1887</v>
      </c>
      <c r="J1460" s="367" t="s">
        <v>1704</v>
      </c>
      <c r="K1460" s="368"/>
      <c r="L1460" s="369">
        <v>1500</v>
      </c>
      <c r="M1460" s="368"/>
      <c r="N1460" s="368"/>
      <c r="O1460" s="368"/>
      <c r="P1460" s="365"/>
      <c r="Q1460" s="365"/>
      <c r="R1460" s="370">
        <v>2</v>
      </c>
      <c r="S1460" s="371">
        <v>500</v>
      </c>
      <c r="T1460" s="370">
        <f t="shared" ref="T1460" si="107">+L1460-R1460-S1460</f>
        <v>998</v>
      </c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  <c r="AP1460" s="12"/>
      <c r="AQ1460" s="12"/>
      <c r="AR1460" s="12"/>
      <c r="AS1460" s="12"/>
      <c r="AT1460" s="12"/>
      <c r="AU1460" s="12"/>
      <c r="AV1460" s="12"/>
      <c r="AW1460" s="12"/>
      <c r="AX1460" s="12"/>
      <c r="AY1460" s="12"/>
      <c r="AZ1460" s="12"/>
      <c r="BA1460" s="12"/>
      <c r="BB1460" s="12"/>
      <c r="BC1460" s="12"/>
      <c r="BD1460" s="12"/>
      <c r="BE1460" s="12"/>
      <c r="BF1460" s="12"/>
      <c r="BG1460" s="12"/>
      <c r="BH1460" s="12"/>
      <c r="BI1460" s="12"/>
      <c r="BJ1460" s="12"/>
      <c r="BK1460" s="12"/>
      <c r="BL1460" s="12"/>
      <c r="BM1460" s="12"/>
      <c r="BN1460" s="12"/>
      <c r="BO1460" s="12"/>
      <c r="BP1460" s="12"/>
      <c r="BQ1460" s="12"/>
      <c r="BR1460" s="12"/>
      <c r="BS1460" s="12"/>
      <c r="BT1460" s="12"/>
      <c r="BU1460" s="12"/>
      <c r="BV1460" s="12"/>
      <c r="BW1460" s="12"/>
      <c r="BX1460" s="12"/>
      <c r="BY1460" s="12"/>
      <c r="BZ1460" s="12"/>
      <c r="CA1460" s="12"/>
      <c r="CB1460" s="12"/>
      <c r="CC1460" s="12"/>
      <c r="CD1460" s="12"/>
      <c r="CE1460" s="12"/>
      <c r="CF1460" s="12"/>
      <c r="CG1460" s="12"/>
      <c r="CH1460" s="12"/>
      <c r="CI1460" s="12"/>
      <c r="CJ1460" s="12"/>
    </row>
    <row r="1461" spans="1:88" ht="24.75" customHeight="1" x14ac:dyDescent="0.25">
      <c r="A1461" s="365"/>
      <c r="B1461" s="365"/>
      <c r="C1461" s="365"/>
      <c r="D1461" s="365"/>
      <c r="E1461" s="365"/>
      <c r="F1461" s="365"/>
      <c r="G1461" s="367" t="s">
        <v>2163</v>
      </c>
      <c r="H1461" s="367" t="s">
        <v>2164</v>
      </c>
      <c r="I1461" s="367" t="s">
        <v>1548</v>
      </c>
      <c r="J1461" s="367" t="s">
        <v>2022</v>
      </c>
      <c r="K1461" s="368"/>
      <c r="L1461" s="369">
        <v>1250</v>
      </c>
      <c r="M1461" s="368"/>
      <c r="N1461" s="368"/>
      <c r="O1461" s="368"/>
      <c r="P1461" s="365"/>
      <c r="Q1461" s="365"/>
      <c r="R1461" s="370">
        <v>2</v>
      </c>
      <c r="S1461" s="370">
        <f t="shared" ref="S1461:S1462" si="108">+L1461-R1461</f>
        <v>1248</v>
      </c>
      <c r="T1461" s="370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  <c r="AS1461" s="12"/>
      <c r="AT1461" s="12"/>
      <c r="AU1461" s="12"/>
      <c r="AV1461" s="12"/>
      <c r="AW1461" s="12"/>
      <c r="AX1461" s="12"/>
      <c r="AY1461" s="12"/>
      <c r="AZ1461" s="12"/>
      <c r="BA1461" s="12"/>
      <c r="BB1461" s="12"/>
      <c r="BC1461" s="12"/>
      <c r="BD1461" s="12"/>
      <c r="BE1461" s="12"/>
      <c r="BF1461" s="12"/>
      <c r="BG1461" s="12"/>
      <c r="BH1461" s="12"/>
      <c r="BI1461" s="12"/>
      <c r="BJ1461" s="12"/>
      <c r="BK1461" s="12"/>
      <c r="BL1461" s="12"/>
      <c r="BM1461" s="12"/>
      <c r="BN1461" s="12"/>
      <c r="BO1461" s="12"/>
      <c r="BP1461" s="12"/>
      <c r="BQ1461" s="12"/>
      <c r="BR1461" s="12"/>
      <c r="BS1461" s="12"/>
      <c r="BT1461" s="12"/>
      <c r="BU1461" s="12"/>
      <c r="BV1461" s="12"/>
      <c r="BW1461" s="12"/>
      <c r="BX1461" s="12"/>
      <c r="BY1461" s="12"/>
      <c r="BZ1461" s="12"/>
      <c r="CA1461" s="12"/>
      <c r="CB1461" s="12"/>
      <c r="CC1461" s="12"/>
      <c r="CD1461" s="12"/>
      <c r="CE1461" s="12"/>
      <c r="CF1461" s="12"/>
      <c r="CG1461" s="12"/>
      <c r="CH1461" s="12"/>
      <c r="CI1461" s="12"/>
      <c r="CJ1461" s="12"/>
    </row>
    <row r="1462" spans="1:88" ht="24.75" customHeight="1" x14ac:dyDescent="0.25">
      <c r="A1462" s="365"/>
      <c r="B1462" s="365"/>
      <c r="C1462" s="365"/>
      <c r="D1462" s="365"/>
      <c r="E1462" s="365"/>
      <c r="F1462" s="365"/>
      <c r="G1462" s="367" t="s">
        <v>2968</v>
      </c>
      <c r="H1462" s="367" t="s">
        <v>2164</v>
      </c>
      <c r="I1462" s="367" t="s">
        <v>2121</v>
      </c>
      <c r="J1462" s="367" t="s">
        <v>2022</v>
      </c>
      <c r="K1462" s="368"/>
      <c r="L1462" s="369">
        <v>650</v>
      </c>
      <c r="M1462" s="368"/>
      <c r="N1462" s="368"/>
      <c r="O1462" s="368"/>
      <c r="P1462" s="365"/>
      <c r="Q1462" s="365"/>
      <c r="R1462" s="370">
        <v>2</v>
      </c>
      <c r="S1462" s="370">
        <f t="shared" si="108"/>
        <v>648</v>
      </c>
      <c r="T1462" s="370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  <c r="AP1462" s="12"/>
      <c r="AQ1462" s="12"/>
      <c r="AR1462" s="12"/>
      <c r="AS1462" s="12"/>
      <c r="AT1462" s="12"/>
      <c r="AU1462" s="12"/>
      <c r="AV1462" s="12"/>
      <c r="AW1462" s="12"/>
      <c r="AX1462" s="12"/>
      <c r="AY1462" s="12"/>
      <c r="AZ1462" s="12"/>
      <c r="BA1462" s="12"/>
      <c r="BB1462" s="12"/>
      <c r="BC1462" s="12"/>
      <c r="BD1462" s="12"/>
      <c r="BE1462" s="12"/>
      <c r="BF1462" s="12"/>
      <c r="BG1462" s="12"/>
      <c r="BH1462" s="12"/>
      <c r="BI1462" s="12"/>
      <c r="BJ1462" s="12"/>
      <c r="BK1462" s="12"/>
      <c r="BL1462" s="12"/>
      <c r="BM1462" s="12"/>
      <c r="BN1462" s="12"/>
      <c r="BO1462" s="12"/>
      <c r="BP1462" s="12"/>
      <c r="BQ1462" s="12"/>
      <c r="BR1462" s="12"/>
      <c r="BS1462" s="12"/>
      <c r="BT1462" s="12"/>
      <c r="BU1462" s="12"/>
      <c r="BV1462" s="12"/>
      <c r="BW1462" s="12"/>
      <c r="BX1462" s="12"/>
      <c r="BY1462" s="12"/>
      <c r="BZ1462" s="12"/>
      <c r="CA1462" s="12"/>
      <c r="CB1462" s="12"/>
      <c r="CC1462" s="12"/>
      <c r="CD1462" s="12"/>
      <c r="CE1462" s="12"/>
      <c r="CF1462" s="12"/>
      <c r="CG1462" s="12"/>
      <c r="CH1462" s="12"/>
      <c r="CI1462" s="12"/>
      <c r="CJ1462" s="12"/>
    </row>
    <row r="1463" spans="1:88" ht="24.75" customHeight="1" x14ac:dyDescent="0.25">
      <c r="A1463" s="365"/>
      <c r="B1463" s="365"/>
      <c r="C1463" s="365"/>
      <c r="D1463" s="365"/>
      <c r="E1463" s="365"/>
      <c r="F1463" s="365"/>
      <c r="G1463" s="367" t="s">
        <v>2939</v>
      </c>
      <c r="H1463" s="367" t="s">
        <v>2164</v>
      </c>
      <c r="I1463" s="367" t="s">
        <v>1849</v>
      </c>
      <c r="J1463" s="367" t="s">
        <v>2022</v>
      </c>
      <c r="K1463" s="368"/>
      <c r="L1463" s="369">
        <v>450</v>
      </c>
      <c r="M1463" s="368"/>
      <c r="N1463" s="368"/>
      <c r="O1463" s="368"/>
      <c r="P1463" s="365"/>
      <c r="Q1463" s="365"/>
      <c r="R1463" s="370">
        <v>2</v>
      </c>
      <c r="S1463" s="370">
        <f>L1463-R1463</f>
        <v>448</v>
      </c>
      <c r="T1463" s="370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  <c r="AP1463" s="12"/>
      <c r="AQ1463" s="12"/>
      <c r="AR1463" s="12"/>
      <c r="AS1463" s="12"/>
      <c r="AT1463" s="12"/>
      <c r="AU1463" s="12"/>
      <c r="AV1463" s="12"/>
      <c r="AW1463" s="12"/>
      <c r="AX1463" s="12"/>
      <c r="AY1463" s="12"/>
      <c r="AZ1463" s="12"/>
      <c r="BA1463" s="12"/>
      <c r="BB1463" s="12"/>
      <c r="BC1463" s="12"/>
      <c r="BD1463" s="12"/>
      <c r="BE1463" s="12"/>
      <c r="BF1463" s="12"/>
      <c r="BG1463" s="12"/>
      <c r="BH1463" s="12"/>
      <c r="BI1463" s="12"/>
      <c r="BJ1463" s="12"/>
      <c r="BK1463" s="12"/>
      <c r="BL1463" s="12"/>
      <c r="BM1463" s="12"/>
      <c r="BN1463" s="12"/>
      <c r="BO1463" s="12"/>
      <c r="BP1463" s="12"/>
      <c r="BQ1463" s="12"/>
      <c r="BR1463" s="12"/>
      <c r="BS1463" s="12"/>
      <c r="BT1463" s="12"/>
      <c r="BU1463" s="12"/>
      <c r="BV1463" s="12"/>
      <c r="BW1463" s="12"/>
      <c r="BX1463" s="12"/>
      <c r="BY1463" s="12"/>
      <c r="BZ1463" s="12"/>
      <c r="CA1463" s="12"/>
      <c r="CB1463" s="12"/>
      <c r="CC1463" s="12"/>
      <c r="CD1463" s="12"/>
      <c r="CE1463" s="12"/>
      <c r="CF1463" s="12"/>
      <c r="CG1463" s="12"/>
      <c r="CH1463" s="12"/>
      <c r="CI1463" s="12"/>
      <c r="CJ1463" s="12"/>
    </row>
    <row r="1464" spans="1:88" ht="24.75" customHeight="1" x14ac:dyDescent="0.25">
      <c r="A1464" s="365"/>
      <c r="B1464" s="365"/>
      <c r="C1464" s="365"/>
      <c r="D1464" s="365"/>
      <c r="E1464" s="365"/>
      <c r="F1464" s="365"/>
      <c r="G1464" s="367" t="s">
        <v>2721</v>
      </c>
      <c r="H1464" s="367" t="s">
        <v>745</v>
      </c>
      <c r="I1464" s="367" t="s">
        <v>2719</v>
      </c>
      <c r="J1464" s="367" t="s">
        <v>2022</v>
      </c>
      <c r="K1464" s="368"/>
      <c r="L1464" s="369">
        <v>2500</v>
      </c>
      <c r="M1464" s="368"/>
      <c r="N1464" s="368"/>
      <c r="O1464" s="368"/>
      <c r="P1464" s="365"/>
      <c r="Q1464" s="365"/>
      <c r="R1464" s="370">
        <v>2</v>
      </c>
      <c r="S1464" s="370">
        <f>+L1464-R1464</f>
        <v>2498</v>
      </c>
      <c r="T1464" s="370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  <c r="AP1464" s="12"/>
      <c r="AQ1464" s="12"/>
      <c r="AR1464" s="12"/>
      <c r="AS1464" s="12"/>
      <c r="AT1464" s="12"/>
      <c r="AU1464" s="12"/>
      <c r="AV1464" s="12"/>
      <c r="AW1464" s="12"/>
      <c r="AX1464" s="12"/>
      <c r="AY1464" s="12"/>
      <c r="AZ1464" s="12"/>
      <c r="BA1464" s="12"/>
      <c r="BB1464" s="12"/>
      <c r="BC1464" s="12"/>
      <c r="BD1464" s="12"/>
      <c r="BE1464" s="12"/>
      <c r="BF1464" s="12"/>
      <c r="BG1464" s="12"/>
      <c r="BH1464" s="12"/>
      <c r="BI1464" s="12"/>
      <c r="BJ1464" s="12"/>
      <c r="BK1464" s="12"/>
      <c r="BL1464" s="12"/>
      <c r="BM1464" s="12"/>
      <c r="BN1464" s="12"/>
      <c r="BO1464" s="12"/>
      <c r="BP1464" s="12"/>
      <c r="BQ1464" s="12"/>
      <c r="BR1464" s="12"/>
      <c r="BS1464" s="12"/>
      <c r="BT1464" s="12"/>
      <c r="BU1464" s="12"/>
      <c r="BV1464" s="12"/>
      <c r="BW1464" s="12"/>
      <c r="BX1464" s="12"/>
      <c r="BY1464" s="12"/>
      <c r="BZ1464" s="12"/>
      <c r="CA1464" s="12"/>
      <c r="CB1464" s="12"/>
      <c r="CC1464" s="12"/>
      <c r="CD1464" s="12"/>
      <c r="CE1464" s="12"/>
      <c r="CF1464" s="12"/>
      <c r="CG1464" s="12"/>
      <c r="CH1464" s="12"/>
      <c r="CI1464" s="12"/>
      <c r="CJ1464" s="12"/>
    </row>
    <row r="1465" spans="1:88" ht="24.75" customHeight="1" x14ac:dyDescent="0.25">
      <c r="A1465" s="365"/>
      <c r="B1465" s="365"/>
      <c r="C1465" s="365"/>
      <c r="D1465" s="365"/>
      <c r="E1465" s="365"/>
      <c r="F1465" s="365"/>
      <c r="G1465" s="367" t="s">
        <v>541</v>
      </c>
      <c r="H1465" s="367" t="s">
        <v>2718</v>
      </c>
      <c r="I1465" s="367" t="s">
        <v>2719</v>
      </c>
      <c r="J1465" s="367" t="s">
        <v>2022</v>
      </c>
      <c r="K1465" s="368"/>
      <c r="L1465" s="369">
        <v>2500</v>
      </c>
      <c r="M1465" s="368"/>
      <c r="N1465" s="368"/>
      <c r="O1465" s="368"/>
      <c r="P1465" s="365"/>
      <c r="Q1465" s="365"/>
      <c r="R1465" s="370">
        <v>2</v>
      </c>
      <c r="S1465" s="370">
        <f>+L1465-R1465</f>
        <v>2498</v>
      </c>
      <c r="T1465" s="370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/>
      <c r="AP1465" s="12"/>
      <c r="AQ1465" s="12"/>
      <c r="AR1465" s="12"/>
      <c r="AS1465" s="12"/>
      <c r="AT1465" s="12"/>
      <c r="AU1465" s="12"/>
      <c r="AV1465" s="12"/>
      <c r="AW1465" s="12"/>
      <c r="AX1465" s="12"/>
      <c r="AY1465" s="12"/>
      <c r="AZ1465" s="12"/>
      <c r="BA1465" s="12"/>
      <c r="BB1465" s="12"/>
      <c r="BC1465" s="12"/>
      <c r="BD1465" s="12"/>
      <c r="BE1465" s="12"/>
      <c r="BF1465" s="12"/>
      <c r="BG1465" s="12"/>
      <c r="BH1465" s="12"/>
      <c r="BI1465" s="12"/>
      <c r="BJ1465" s="12"/>
      <c r="BK1465" s="12"/>
      <c r="BL1465" s="12"/>
      <c r="BM1465" s="12"/>
      <c r="BN1465" s="12"/>
      <c r="BO1465" s="12"/>
      <c r="BP1465" s="12"/>
      <c r="BQ1465" s="12"/>
      <c r="BR1465" s="12"/>
      <c r="BS1465" s="12"/>
      <c r="BT1465" s="12"/>
      <c r="BU1465" s="12"/>
      <c r="BV1465" s="12"/>
      <c r="BW1465" s="12"/>
      <c r="BX1465" s="12"/>
      <c r="BY1465" s="12"/>
      <c r="BZ1465" s="12"/>
      <c r="CA1465" s="12"/>
      <c r="CB1465" s="12"/>
      <c r="CC1465" s="12"/>
      <c r="CD1465" s="12"/>
      <c r="CE1465" s="12"/>
      <c r="CF1465" s="12"/>
      <c r="CG1465" s="12"/>
      <c r="CH1465" s="12"/>
      <c r="CI1465" s="12"/>
      <c r="CJ1465" s="12"/>
    </row>
    <row r="1466" spans="1:88" s="12" customFormat="1" ht="24.75" customHeight="1" x14ac:dyDescent="0.25">
      <c r="A1466" s="368"/>
      <c r="B1466" s="368"/>
      <c r="C1466" s="368"/>
      <c r="D1466" s="368"/>
      <c r="E1466" s="368"/>
      <c r="F1466" s="368"/>
      <c r="G1466" s="367" t="s">
        <v>2720</v>
      </c>
      <c r="H1466" s="367" t="s">
        <v>115</v>
      </c>
      <c r="I1466" s="367" t="s">
        <v>1851</v>
      </c>
      <c r="J1466" s="367" t="s">
        <v>2022</v>
      </c>
      <c r="K1466" s="368"/>
      <c r="L1466" s="369">
        <v>1500</v>
      </c>
      <c r="M1466" s="368"/>
      <c r="N1466" s="368"/>
      <c r="O1466" s="368"/>
      <c r="P1466" s="368"/>
      <c r="Q1466" s="368"/>
      <c r="R1466" s="370">
        <v>2</v>
      </c>
      <c r="S1466" s="370">
        <f>+L1466-R1466</f>
        <v>1498</v>
      </c>
      <c r="T1466" s="370"/>
    </row>
    <row r="1467" spans="1:88" s="12" customFormat="1" ht="24.75" customHeight="1" x14ac:dyDescent="0.25">
      <c r="A1467" s="368"/>
      <c r="B1467" s="368"/>
      <c r="C1467" s="368"/>
      <c r="D1467" s="368"/>
      <c r="E1467" s="368"/>
      <c r="F1467" s="368"/>
      <c r="G1467" s="367" t="s">
        <v>2165</v>
      </c>
      <c r="H1467" s="367" t="s">
        <v>2166</v>
      </c>
      <c r="I1467" s="367" t="s">
        <v>748</v>
      </c>
      <c r="J1467" s="367" t="s">
        <v>2022</v>
      </c>
      <c r="K1467" s="368"/>
      <c r="L1467" s="369">
        <v>450</v>
      </c>
      <c r="M1467" s="368"/>
      <c r="N1467" s="368"/>
      <c r="O1467" s="368"/>
      <c r="P1467" s="368"/>
      <c r="Q1467" s="368"/>
      <c r="R1467" s="370">
        <v>2</v>
      </c>
      <c r="S1467" s="370">
        <f>+L1467-R1467</f>
        <v>448</v>
      </c>
      <c r="T1467" s="370"/>
    </row>
    <row r="1468" spans="1:88" ht="24.75" customHeight="1" x14ac:dyDescent="0.25">
      <c r="A1468" s="365"/>
      <c r="B1468" s="365"/>
      <c r="C1468" s="365"/>
      <c r="D1468" s="365"/>
      <c r="E1468" s="365"/>
      <c r="F1468" s="365"/>
      <c r="G1468" s="367" t="s">
        <v>2167</v>
      </c>
      <c r="H1468" s="367" t="s">
        <v>2168</v>
      </c>
      <c r="I1468" s="367" t="s">
        <v>1548</v>
      </c>
      <c r="J1468" s="367" t="s">
        <v>2022</v>
      </c>
      <c r="K1468" s="368"/>
      <c r="L1468" s="369">
        <v>1500</v>
      </c>
      <c r="M1468" s="368"/>
      <c r="N1468" s="368"/>
      <c r="O1468" s="368"/>
      <c r="P1468" s="365"/>
      <c r="Q1468" s="365"/>
      <c r="R1468" s="370">
        <v>2</v>
      </c>
      <c r="S1468" s="370">
        <f t="shared" ref="S1468:S1469" si="109">+L1468-R1468</f>
        <v>1498</v>
      </c>
      <c r="T1468" s="370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  <c r="AI1468" s="12"/>
      <c r="AJ1468" s="12"/>
      <c r="AK1468" s="12"/>
      <c r="AL1468" s="12"/>
      <c r="AM1468" s="12"/>
      <c r="AN1468" s="12"/>
      <c r="AO1468" s="12"/>
      <c r="AP1468" s="12"/>
      <c r="AQ1468" s="12"/>
      <c r="AR1468" s="12"/>
      <c r="AS1468" s="12"/>
      <c r="AT1468" s="12"/>
      <c r="AU1468" s="12"/>
      <c r="AV1468" s="12"/>
      <c r="AW1468" s="12"/>
      <c r="AX1468" s="12"/>
      <c r="AY1468" s="12"/>
      <c r="AZ1468" s="12"/>
      <c r="BA1468" s="12"/>
      <c r="BB1468" s="12"/>
      <c r="BC1468" s="12"/>
      <c r="BD1468" s="12"/>
      <c r="BE1468" s="12"/>
      <c r="BF1468" s="12"/>
      <c r="BG1468" s="12"/>
      <c r="BH1468" s="12"/>
      <c r="BI1468" s="12"/>
      <c r="BJ1468" s="12"/>
      <c r="BK1468" s="12"/>
      <c r="BL1468" s="12"/>
      <c r="BM1468" s="12"/>
      <c r="BN1468" s="12"/>
      <c r="BO1468" s="12"/>
      <c r="BP1468" s="12"/>
      <c r="BQ1468" s="12"/>
      <c r="BR1468" s="12"/>
      <c r="BS1468" s="12"/>
      <c r="BT1468" s="12"/>
      <c r="BU1468" s="12"/>
      <c r="BV1468" s="12"/>
      <c r="BW1468" s="12"/>
      <c r="BX1468" s="12"/>
      <c r="BY1468" s="12"/>
      <c r="BZ1468" s="12"/>
      <c r="CA1468" s="12"/>
      <c r="CB1468" s="12"/>
      <c r="CC1468" s="12"/>
      <c r="CD1468" s="12"/>
      <c r="CE1468" s="12"/>
      <c r="CF1468" s="12"/>
      <c r="CG1468" s="12"/>
      <c r="CH1468" s="12"/>
      <c r="CI1468" s="12"/>
      <c r="CJ1468" s="12"/>
    </row>
    <row r="1469" spans="1:88" ht="24.75" customHeight="1" x14ac:dyDescent="0.25">
      <c r="A1469" s="365"/>
      <c r="B1469" s="365"/>
      <c r="C1469" s="365"/>
      <c r="D1469" s="365"/>
      <c r="E1469" s="365"/>
      <c r="F1469" s="365"/>
      <c r="G1469" s="367" t="s">
        <v>2169</v>
      </c>
      <c r="H1469" s="367" t="s">
        <v>2170</v>
      </c>
      <c r="I1469" s="367" t="s">
        <v>748</v>
      </c>
      <c r="J1469" s="367" t="s">
        <v>2022</v>
      </c>
      <c r="K1469" s="368"/>
      <c r="L1469" s="369">
        <v>450</v>
      </c>
      <c r="M1469" s="368"/>
      <c r="N1469" s="368"/>
      <c r="O1469" s="368"/>
      <c r="P1469" s="365"/>
      <c r="Q1469" s="365"/>
      <c r="R1469" s="370">
        <v>2</v>
      </c>
      <c r="S1469" s="370">
        <f t="shared" si="109"/>
        <v>448</v>
      </c>
      <c r="T1469" s="370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  <c r="AM1469" s="12"/>
      <c r="AN1469" s="12"/>
      <c r="AO1469" s="12"/>
      <c r="AP1469" s="12"/>
      <c r="AQ1469" s="12"/>
      <c r="AR1469" s="12"/>
      <c r="AS1469" s="12"/>
      <c r="AT1469" s="12"/>
      <c r="AU1469" s="12"/>
      <c r="AV1469" s="12"/>
      <c r="AW1469" s="12"/>
      <c r="AX1469" s="12"/>
      <c r="AY1469" s="12"/>
      <c r="AZ1469" s="12"/>
      <c r="BA1469" s="12"/>
      <c r="BB1469" s="12"/>
      <c r="BC1469" s="12"/>
      <c r="BD1469" s="12"/>
      <c r="BE1469" s="12"/>
      <c r="BF1469" s="12"/>
      <c r="BG1469" s="12"/>
      <c r="BH1469" s="12"/>
      <c r="BI1469" s="12"/>
      <c r="BJ1469" s="12"/>
      <c r="BK1469" s="12"/>
      <c r="BL1469" s="12"/>
      <c r="BM1469" s="12"/>
      <c r="BN1469" s="12"/>
      <c r="BO1469" s="12"/>
      <c r="BP1469" s="12"/>
      <c r="BQ1469" s="12"/>
      <c r="BR1469" s="12"/>
      <c r="BS1469" s="12"/>
      <c r="BT1469" s="12"/>
      <c r="BU1469" s="12"/>
      <c r="BV1469" s="12"/>
      <c r="BW1469" s="12"/>
      <c r="BX1469" s="12"/>
      <c r="BY1469" s="12"/>
      <c r="BZ1469" s="12"/>
      <c r="CA1469" s="12"/>
      <c r="CB1469" s="12"/>
      <c r="CC1469" s="12"/>
      <c r="CD1469" s="12"/>
      <c r="CE1469" s="12"/>
      <c r="CF1469" s="12"/>
      <c r="CG1469" s="12"/>
      <c r="CH1469" s="12"/>
      <c r="CI1469" s="12"/>
      <c r="CJ1469" s="12"/>
    </row>
    <row r="1470" spans="1:88" ht="24.75" customHeight="1" x14ac:dyDescent="0.25">
      <c r="A1470" s="365"/>
      <c r="B1470" s="365"/>
      <c r="C1470" s="365"/>
      <c r="D1470" s="365"/>
      <c r="E1470" s="365"/>
      <c r="F1470" s="365"/>
      <c r="G1470" s="367" t="s">
        <v>2171</v>
      </c>
      <c r="H1470" s="367" t="s">
        <v>2172</v>
      </c>
      <c r="I1470" s="367" t="s">
        <v>748</v>
      </c>
      <c r="J1470" s="367" t="s">
        <v>2022</v>
      </c>
      <c r="K1470" s="368"/>
      <c r="L1470" s="369">
        <v>450</v>
      </c>
      <c r="M1470" s="368"/>
      <c r="N1470" s="368"/>
      <c r="O1470" s="368"/>
      <c r="P1470" s="365"/>
      <c r="Q1470" s="365"/>
      <c r="R1470" s="370">
        <v>2</v>
      </c>
      <c r="S1470" s="370">
        <f t="shared" ref="S1470:S1472" si="110">+L1470-R1470</f>
        <v>448</v>
      </c>
      <c r="T1470" s="370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  <c r="AI1470" s="12"/>
      <c r="AJ1470" s="12"/>
      <c r="AK1470" s="12"/>
      <c r="AL1470" s="12"/>
      <c r="AM1470" s="12"/>
      <c r="AN1470" s="12"/>
      <c r="AO1470" s="12"/>
      <c r="AP1470" s="12"/>
      <c r="AQ1470" s="12"/>
      <c r="AR1470" s="12"/>
      <c r="AS1470" s="12"/>
      <c r="AT1470" s="12"/>
      <c r="AU1470" s="12"/>
      <c r="AV1470" s="12"/>
      <c r="AW1470" s="12"/>
      <c r="AX1470" s="12"/>
      <c r="AY1470" s="12"/>
      <c r="AZ1470" s="12"/>
      <c r="BA1470" s="12"/>
      <c r="BB1470" s="12"/>
      <c r="BC1470" s="12"/>
      <c r="BD1470" s="12"/>
      <c r="BE1470" s="12"/>
      <c r="BF1470" s="12"/>
      <c r="BG1470" s="12"/>
      <c r="BH1470" s="12"/>
      <c r="BI1470" s="12"/>
      <c r="BJ1470" s="12"/>
      <c r="BK1470" s="12"/>
      <c r="BL1470" s="12"/>
      <c r="BM1470" s="12"/>
      <c r="BN1470" s="12"/>
      <c r="BO1470" s="12"/>
      <c r="BP1470" s="12"/>
      <c r="BQ1470" s="12"/>
      <c r="BR1470" s="12"/>
      <c r="BS1470" s="12"/>
      <c r="BT1470" s="12"/>
      <c r="BU1470" s="12"/>
      <c r="BV1470" s="12"/>
      <c r="BW1470" s="12"/>
      <c r="BX1470" s="12"/>
      <c r="BY1470" s="12"/>
      <c r="BZ1470" s="12"/>
      <c r="CA1470" s="12"/>
      <c r="CB1470" s="12"/>
      <c r="CC1470" s="12"/>
      <c r="CD1470" s="12"/>
      <c r="CE1470" s="12"/>
      <c r="CF1470" s="12"/>
      <c r="CG1470" s="12"/>
      <c r="CH1470" s="12"/>
      <c r="CI1470" s="12"/>
      <c r="CJ1470" s="12"/>
    </row>
    <row r="1471" spans="1:88" ht="24.75" customHeight="1" x14ac:dyDescent="0.25">
      <c r="A1471" s="365"/>
      <c r="B1471" s="365"/>
      <c r="C1471" s="365"/>
      <c r="D1471" s="365"/>
      <c r="E1471" s="365"/>
      <c r="F1471" s="365"/>
      <c r="G1471" s="367" t="s">
        <v>2173</v>
      </c>
      <c r="H1471" s="367" t="s">
        <v>2172</v>
      </c>
      <c r="I1471" s="367" t="s">
        <v>748</v>
      </c>
      <c r="J1471" s="367" t="s">
        <v>2022</v>
      </c>
      <c r="K1471" s="368"/>
      <c r="L1471" s="369">
        <v>450</v>
      </c>
      <c r="M1471" s="368"/>
      <c r="N1471" s="368"/>
      <c r="O1471" s="368"/>
      <c r="P1471" s="365"/>
      <c r="Q1471" s="365"/>
      <c r="R1471" s="370">
        <v>2</v>
      </c>
      <c r="S1471" s="370">
        <f t="shared" si="110"/>
        <v>448</v>
      </c>
      <c r="T1471" s="370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  <c r="AI1471" s="12"/>
      <c r="AJ1471" s="12"/>
      <c r="AK1471" s="12"/>
      <c r="AL1471" s="12"/>
      <c r="AM1471" s="12"/>
      <c r="AN1471" s="12"/>
      <c r="AO1471" s="12"/>
      <c r="AP1471" s="12"/>
      <c r="AQ1471" s="12"/>
      <c r="AR1471" s="12"/>
      <c r="AS1471" s="12"/>
      <c r="AT1471" s="12"/>
      <c r="AU1471" s="12"/>
      <c r="AV1471" s="12"/>
      <c r="AW1471" s="12"/>
      <c r="AX1471" s="12"/>
      <c r="AY1471" s="12"/>
      <c r="AZ1471" s="12"/>
      <c r="BA1471" s="12"/>
      <c r="BB1471" s="12"/>
      <c r="BC1471" s="12"/>
      <c r="BD1471" s="12"/>
      <c r="BE1471" s="12"/>
      <c r="BF1471" s="12"/>
      <c r="BG1471" s="12"/>
      <c r="BH1471" s="12"/>
      <c r="BI1471" s="12"/>
      <c r="BJ1471" s="12"/>
      <c r="BK1471" s="12"/>
      <c r="BL1471" s="12"/>
      <c r="BM1471" s="12"/>
      <c r="BN1471" s="12"/>
      <c r="BO1471" s="12"/>
      <c r="BP1471" s="12"/>
      <c r="BQ1471" s="12"/>
      <c r="BR1471" s="12"/>
      <c r="BS1471" s="12"/>
      <c r="BT1471" s="12"/>
      <c r="BU1471" s="12"/>
      <c r="BV1471" s="12"/>
      <c r="BW1471" s="12"/>
      <c r="BX1471" s="12"/>
      <c r="BY1471" s="12"/>
      <c r="BZ1471" s="12"/>
      <c r="CA1471" s="12"/>
      <c r="CB1471" s="12"/>
      <c r="CC1471" s="12"/>
      <c r="CD1471" s="12"/>
      <c r="CE1471" s="12"/>
      <c r="CF1471" s="12"/>
      <c r="CG1471" s="12"/>
      <c r="CH1471" s="12"/>
      <c r="CI1471" s="12"/>
      <c r="CJ1471" s="12"/>
    </row>
    <row r="1472" spans="1:88" ht="24.75" customHeight="1" x14ac:dyDescent="0.25">
      <c r="A1472" s="365"/>
      <c r="B1472" s="365"/>
      <c r="C1472" s="365"/>
      <c r="D1472" s="365"/>
      <c r="E1472" s="365"/>
      <c r="F1472" s="377"/>
      <c r="G1472" s="366" t="s">
        <v>2715</v>
      </c>
      <c r="H1472" s="366" t="s">
        <v>1847</v>
      </c>
      <c r="I1472" s="366" t="s">
        <v>2676</v>
      </c>
      <c r="J1472" s="367" t="s">
        <v>2022</v>
      </c>
      <c r="K1472" s="368"/>
      <c r="L1472" s="369">
        <v>650</v>
      </c>
      <c r="M1472" s="368"/>
      <c r="N1472" s="368"/>
      <c r="O1472" s="368"/>
      <c r="P1472" s="365"/>
      <c r="Q1472" s="365"/>
      <c r="R1472" s="370">
        <v>2</v>
      </c>
      <c r="S1472" s="370">
        <f t="shared" si="110"/>
        <v>648</v>
      </c>
      <c r="T1472" s="370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  <c r="AM1472" s="12"/>
      <c r="AN1472" s="12"/>
      <c r="AO1472" s="12"/>
      <c r="AP1472" s="12"/>
      <c r="AQ1472" s="12"/>
      <c r="AR1472" s="12"/>
      <c r="AS1472" s="12"/>
      <c r="AT1472" s="12"/>
      <c r="AU1472" s="12"/>
      <c r="AV1472" s="12"/>
      <c r="AW1472" s="12"/>
      <c r="AX1472" s="12"/>
      <c r="AY1472" s="12"/>
      <c r="AZ1472" s="12"/>
      <c r="BA1472" s="12"/>
      <c r="BB1472" s="12"/>
      <c r="BC1472" s="12"/>
      <c r="BD1472" s="12"/>
      <c r="BE1472" s="12"/>
      <c r="BF1472" s="12"/>
      <c r="BG1472" s="12"/>
      <c r="BH1472" s="12"/>
      <c r="BI1472" s="12"/>
      <c r="BJ1472" s="12"/>
      <c r="BK1472" s="12"/>
      <c r="BL1472" s="12"/>
      <c r="BM1472" s="12"/>
      <c r="BN1472" s="12"/>
      <c r="BO1472" s="12"/>
      <c r="BP1472" s="12"/>
      <c r="BQ1472" s="12"/>
      <c r="BR1472" s="12"/>
      <c r="BS1472" s="12"/>
      <c r="BT1472" s="12"/>
      <c r="BU1472" s="12"/>
      <c r="BV1472" s="12"/>
      <c r="BW1472" s="12"/>
      <c r="BX1472" s="12"/>
      <c r="BY1472" s="12"/>
      <c r="BZ1472" s="12"/>
      <c r="CA1472" s="12"/>
      <c r="CB1472" s="12"/>
      <c r="CC1472" s="12"/>
      <c r="CD1472" s="12"/>
      <c r="CE1472" s="12"/>
      <c r="CF1472" s="12"/>
      <c r="CG1472" s="12"/>
      <c r="CH1472" s="12"/>
      <c r="CI1472" s="12"/>
      <c r="CJ1472" s="12"/>
    </row>
    <row r="1473" spans="1:88" ht="24.75" customHeight="1" x14ac:dyDescent="0.25">
      <c r="A1473" s="365"/>
      <c r="B1473" s="365"/>
      <c r="C1473" s="365"/>
      <c r="D1473" s="365"/>
      <c r="E1473" s="365"/>
      <c r="F1473" s="365"/>
      <c r="G1473" s="366" t="s">
        <v>2716</v>
      </c>
      <c r="H1473" s="366" t="s">
        <v>1852</v>
      </c>
      <c r="I1473" s="366" t="s">
        <v>2717</v>
      </c>
      <c r="J1473" s="367" t="s">
        <v>1704</v>
      </c>
      <c r="K1473" s="368"/>
      <c r="L1473" s="369">
        <v>1500</v>
      </c>
      <c r="M1473" s="368"/>
      <c r="N1473" s="368"/>
      <c r="O1473" s="368"/>
      <c r="P1473" s="365"/>
      <c r="Q1473" s="365"/>
      <c r="R1473" s="370">
        <v>2</v>
      </c>
      <c r="S1473" s="371">
        <v>500</v>
      </c>
      <c r="T1473" s="370">
        <f t="shared" ref="T1473" si="111">+L1473-R1473-S1473</f>
        <v>998</v>
      </c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  <c r="AI1473" s="12"/>
      <c r="AJ1473" s="12"/>
      <c r="AK1473" s="12"/>
      <c r="AL1473" s="12"/>
      <c r="AM1473" s="12"/>
      <c r="AN1473" s="12"/>
      <c r="AO1473" s="12"/>
      <c r="AP1473" s="12"/>
      <c r="AQ1473" s="12"/>
      <c r="AR1473" s="12"/>
      <c r="AS1473" s="12"/>
      <c r="AT1473" s="12"/>
      <c r="AU1473" s="12"/>
      <c r="AV1473" s="12"/>
      <c r="AW1473" s="12"/>
      <c r="AX1473" s="12"/>
      <c r="AY1473" s="12"/>
      <c r="AZ1473" s="12"/>
      <c r="BA1473" s="12"/>
      <c r="BB1473" s="12"/>
      <c r="BC1473" s="12"/>
      <c r="BD1473" s="12"/>
      <c r="BE1473" s="12"/>
      <c r="BF1473" s="12"/>
      <c r="BG1473" s="12"/>
      <c r="BH1473" s="12"/>
      <c r="BI1473" s="12"/>
      <c r="BJ1473" s="12"/>
      <c r="BK1473" s="12"/>
      <c r="BL1473" s="12"/>
      <c r="BM1473" s="12"/>
      <c r="BN1473" s="12"/>
      <c r="BO1473" s="12"/>
      <c r="BP1473" s="12"/>
      <c r="BQ1473" s="12"/>
      <c r="BR1473" s="12"/>
      <c r="BS1473" s="12"/>
      <c r="BT1473" s="12"/>
      <c r="BU1473" s="12"/>
      <c r="BV1473" s="12"/>
      <c r="BW1473" s="12"/>
      <c r="BX1473" s="12"/>
      <c r="BY1473" s="12"/>
      <c r="BZ1473" s="12"/>
      <c r="CA1473" s="12"/>
      <c r="CB1473" s="12"/>
      <c r="CC1473" s="12"/>
      <c r="CD1473" s="12"/>
      <c r="CE1473" s="12"/>
      <c r="CF1473" s="12"/>
      <c r="CG1473" s="12"/>
      <c r="CH1473" s="12"/>
      <c r="CI1473" s="12"/>
      <c r="CJ1473" s="12"/>
    </row>
    <row r="1474" spans="1:88" ht="24.75" customHeight="1" x14ac:dyDescent="0.25">
      <c r="A1474" s="365"/>
      <c r="B1474" s="365"/>
      <c r="C1474" s="365"/>
      <c r="D1474" s="365"/>
      <c r="E1474" s="365"/>
      <c r="F1474" s="365"/>
      <c r="G1474" s="366" t="s">
        <v>1950</v>
      </c>
      <c r="H1474" s="366" t="s">
        <v>1854</v>
      </c>
      <c r="I1474" s="366" t="s">
        <v>1849</v>
      </c>
      <c r="J1474" s="367" t="s">
        <v>2022</v>
      </c>
      <c r="K1474" s="368"/>
      <c r="L1474" s="369">
        <v>450</v>
      </c>
      <c r="M1474" s="368"/>
      <c r="N1474" s="368"/>
      <c r="O1474" s="368"/>
      <c r="P1474" s="365"/>
      <c r="Q1474" s="365"/>
      <c r="R1474" s="370">
        <v>2</v>
      </c>
      <c r="S1474" s="370">
        <f>+L1474-R1474</f>
        <v>448</v>
      </c>
      <c r="T1474" s="371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  <c r="AI1474" s="12"/>
      <c r="AJ1474" s="12"/>
      <c r="AK1474" s="12"/>
      <c r="AL1474" s="12"/>
      <c r="AM1474" s="12"/>
      <c r="AN1474" s="12"/>
      <c r="AO1474" s="12"/>
      <c r="AP1474" s="12"/>
      <c r="AQ1474" s="12"/>
      <c r="AR1474" s="12"/>
      <c r="AS1474" s="12"/>
      <c r="AT1474" s="12"/>
      <c r="AU1474" s="12"/>
      <c r="AV1474" s="12"/>
      <c r="AW1474" s="12"/>
      <c r="AX1474" s="12"/>
      <c r="AY1474" s="12"/>
      <c r="AZ1474" s="12"/>
      <c r="BA1474" s="12"/>
      <c r="BB1474" s="12"/>
      <c r="BC1474" s="12"/>
      <c r="BD1474" s="12"/>
      <c r="BE1474" s="12"/>
      <c r="BF1474" s="12"/>
      <c r="BG1474" s="12"/>
      <c r="BH1474" s="12"/>
      <c r="BI1474" s="12"/>
      <c r="BJ1474" s="12"/>
      <c r="BK1474" s="12"/>
      <c r="BL1474" s="12"/>
      <c r="BM1474" s="12"/>
      <c r="BN1474" s="12"/>
      <c r="BO1474" s="12"/>
      <c r="BP1474" s="12"/>
      <c r="BQ1474" s="12"/>
      <c r="BR1474" s="12"/>
      <c r="BS1474" s="12"/>
      <c r="BT1474" s="12"/>
      <c r="BU1474" s="12"/>
      <c r="BV1474" s="12"/>
      <c r="BW1474" s="12"/>
      <c r="BX1474" s="12"/>
      <c r="BY1474" s="12"/>
      <c r="BZ1474" s="12"/>
      <c r="CA1474" s="12"/>
      <c r="CB1474" s="12"/>
      <c r="CC1474" s="12"/>
      <c r="CD1474" s="12"/>
      <c r="CE1474" s="12"/>
      <c r="CF1474" s="12"/>
      <c r="CG1474" s="12"/>
      <c r="CH1474" s="12"/>
      <c r="CI1474" s="12"/>
      <c r="CJ1474" s="12"/>
    </row>
    <row r="1475" spans="1:88" ht="24.75" customHeight="1" x14ac:dyDescent="0.25">
      <c r="A1475" s="365"/>
      <c r="B1475" s="365"/>
      <c r="C1475" s="365"/>
      <c r="D1475" s="365"/>
      <c r="E1475" s="365"/>
      <c r="F1475" s="365"/>
      <c r="G1475" s="366" t="s">
        <v>2656</v>
      </c>
      <c r="H1475" s="366" t="s">
        <v>2655</v>
      </c>
      <c r="I1475" s="366" t="s">
        <v>2657</v>
      </c>
      <c r="J1475" s="367" t="s">
        <v>1704</v>
      </c>
      <c r="K1475" s="368"/>
      <c r="L1475" s="369">
        <v>3000</v>
      </c>
      <c r="M1475" s="368"/>
      <c r="N1475" s="368"/>
      <c r="O1475" s="368"/>
      <c r="P1475" s="365"/>
      <c r="Q1475" s="365"/>
      <c r="R1475" s="370">
        <v>2</v>
      </c>
      <c r="S1475" s="370">
        <v>1500</v>
      </c>
      <c r="T1475" s="371">
        <f>+L1475-R1475-S1475</f>
        <v>1498</v>
      </c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  <c r="AM1475" s="12"/>
      <c r="AN1475" s="12"/>
      <c r="AO1475" s="12"/>
      <c r="AP1475" s="12"/>
      <c r="AQ1475" s="12"/>
      <c r="AR1475" s="12"/>
      <c r="AS1475" s="12"/>
      <c r="AT1475" s="12"/>
      <c r="AU1475" s="12"/>
      <c r="AV1475" s="12"/>
      <c r="AW1475" s="12"/>
      <c r="AX1475" s="12"/>
      <c r="AY1475" s="12"/>
      <c r="AZ1475" s="12"/>
      <c r="BA1475" s="12"/>
      <c r="BB1475" s="12"/>
      <c r="BC1475" s="12"/>
      <c r="BD1475" s="12"/>
      <c r="BE1475" s="12"/>
      <c r="BF1475" s="12"/>
      <c r="BG1475" s="12"/>
      <c r="BH1475" s="12"/>
      <c r="BI1475" s="12"/>
      <c r="BJ1475" s="12"/>
      <c r="BK1475" s="12"/>
      <c r="BL1475" s="12"/>
      <c r="BM1475" s="12"/>
      <c r="BN1475" s="12"/>
      <c r="BO1475" s="12"/>
      <c r="BP1475" s="12"/>
      <c r="BQ1475" s="12"/>
      <c r="BR1475" s="12"/>
      <c r="BS1475" s="12"/>
      <c r="BT1475" s="12"/>
      <c r="BU1475" s="12"/>
      <c r="BV1475" s="12"/>
      <c r="BW1475" s="12"/>
      <c r="BX1475" s="12"/>
      <c r="BY1475" s="12"/>
      <c r="BZ1475" s="12"/>
      <c r="CA1475" s="12"/>
      <c r="CB1475" s="12"/>
      <c r="CC1475" s="12"/>
      <c r="CD1475" s="12"/>
      <c r="CE1475" s="12"/>
      <c r="CF1475" s="12"/>
      <c r="CG1475" s="12"/>
      <c r="CH1475" s="12"/>
      <c r="CI1475" s="12"/>
      <c r="CJ1475" s="12"/>
    </row>
    <row r="1476" spans="1:88" ht="24.75" customHeight="1" x14ac:dyDescent="0.25">
      <c r="A1476" s="365"/>
      <c r="B1476" s="365"/>
      <c r="C1476" s="365"/>
      <c r="D1476" s="365"/>
      <c r="E1476" s="365"/>
      <c r="F1476" s="365"/>
      <c r="G1476" s="366" t="s">
        <v>2656</v>
      </c>
      <c r="H1476" s="366" t="s">
        <v>2658</v>
      </c>
      <c r="I1476" s="366" t="s">
        <v>2659</v>
      </c>
      <c r="J1476" s="367" t="s">
        <v>1704</v>
      </c>
      <c r="K1476" s="368"/>
      <c r="L1476" s="369">
        <v>3000</v>
      </c>
      <c r="M1476" s="368"/>
      <c r="N1476" s="368"/>
      <c r="O1476" s="368"/>
      <c r="P1476" s="365"/>
      <c r="Q1476" s="365"/>
      <c r="R1476" s="370">
        <v>2</v>
      </c>
      <c r="S1476" s="370">
        <v>1500</v>
      </c>
      <c r="T1476" s="371">
        <f>+L1476-R1476-S1476</f>
        <v>1498</v>
      </c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  <c r="AJ1476" s="12"/>
      <c r="AK1476" s="12"/>
      <c r="AL1476" s="12"/>
      <c r="AM1476" s="12"/>
      <c r="AN1476" s="12"/>
      <c r="AO1476" s="12"/>
      <c r="AP1476" s="12"/>
      <c r="AQ1476" s="12"/>
      <c r="AR1476" s="12"/>
      <c r="AS1476" s="12"/>
      <c r="AT1476" s="12"/>
      <c r="AU1476" s="12"/>
      <c r="AV1476" s="12"/>
      <c r="AW1476" s="12"/>
      <c r="AX1476" s="12"/>
      <c r="AY1476" s="12"/>
      <c r="AZ1476" s="12"/>
      <c r="BA1476" s="12"/>
      <c r="BB1476" s="12"/>
      <c r="BC1476" s="12"/>
      <c r="BD1476" s="12"/>
      <c r="BE1476" s="12"/>
      <c r="BF1476" s="12"/>
      <c r="BG1476" s="12"/>
      <c r="BH1476" s="12"/>
      <c r="BI1476" s="12"/>
      <c r="BJ1476" s="12"/>
      <c r="BK1476" s="12"/>
      <c r="BL1476" s="12"/>
      <c r="BM1476" s="12"/>
      <c r="BN1476" s="12"/>
      <c r="BO1476" s="12"/>
      <c r="BP1476" s="12"/>
      <c r="BQ1476" s="12"/>
      <c r="BR1476" s="12"/>
      <c r="BS1476" s="12"/>
      <c r="BT1476" s="12"/>
      <c r="BU1476" s="12"/>
      <c r="BV1476" s="12"/>
      <c r="BW1476" s="12"/>
      <c r="BX1476" s="12"/>
      <c r="BY1476" s="12"/>
      <c r="BZ1476" s="12"/>
      <c r="CA1476" s="12"/>
      <c r="CB1476" s="12"/>
      <c r="CC1476" s="12"/>
      <c r="CD1476" s="12"/>
      <c r="CE1476" s="12"/>
      <c r="CF1476" s="12"/>
      <c r="CG1476" s="12"/>
      <c r="CH1476" s="12"/>
      <c r="CI1476" s="12"/>
      <c r="CJ1476" s="12"/>
    </row>
    <row r="1477" spans="1:88" ht="24.75" customHeight="1" x14ac:dyDescent="0.25">
      <c r="A1477" s="365"/>
      <c r="B1477" s="365"/>
      <c r="C1477" s="365"/>
      <c r="D1477" s="365"/>
      <c r="E1477" s="365"/>
      <c r="F1477" s="365"/>
      <c r="G1477" s="366" t="s">
        <v>2661</v>
      </c>
      <c r="H1477" s="366" t="s">
        <v>2660</v>
      </c>
      <c r="I1477" s="366" t="s">
        <v>2662</v>
      </c>
      <c r="J1477" s="367" t="s">
        <v>1704</v>
      </c>
      <c r="K1477" s="368"/>
      <c r="L1477" s="369">
        <v>2500</v>
      </c>
      <c r="M1477" s="368"/>
      <c r="N1477" s="368"/>
      <c r="O1477" s="368"/>
      <c r="P1477" s="365"/>
      <c r="Q1477" s="365"/>
      <c r="R1477" s="370">
        <v>2</v>
      </c>
      <c r="S1477" s="370">
        <v>500</v>
      </c>
      <c r="T1477" s="371">
        <f>+L1477-R1477-S1477</f>
        <v>1998</v>
      </c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  <c r="AI1477" s="12"/>
      <c r="AJ1477" s="12"/>
      <c r="AK1477" s="12"/>
      <c r="AL1477" s="12"/>
      <c r="AM1477" s="12"/>
      <c r="AN1477" s="12"/>
      <c r="AO1477" s="12"/>
      <c r="AP1477" s="12"/>
      <c r="AQ1477" s="12"/>
      <c r="AR1477" s="12"/>
      <c r="AS1477" s="12"/>
      <c r="AT1477" s="12"/>
      <c r="AU1477" s="12"/>
      <c r="AV1477" s="12"/>
      <c r="AW1477" s="12"/>
      <c r="AX1477" s="12"/>
      <c r="AY1477" s="12"/>
      <c r="AZ1477" s="12"/>
      <c r="BA1477" s="12"/>
      <c r="BB1477" s="12"/>
      <c r="BC1477" s="12"/>
      <c r="BD1477" s="12"/>
      <c r="BE1477" s="12"/>
      <c r="BF1477" s="12"/>
      <c r="BG1477" s="12"/>
      <c r="BH1477" s="12"/>
      <c r="BI1477" s="12"/>
      <c r="BJ1477" s="12"/>
      <c r="BK1477" s="12"/>
      <c r="BL1477" s="12"/>
      <c r="BM1477" s="12"/>
      <c r="BN1477" s="12"/>
      <c r="BO1477" s="12"/>
      <c r="BP1477" s="12"/>
      <c r="BQ1477" s="12"/>
      <c r="BR1477" s="12"/>
      <c r="BS1477" s="12"/>
      <c r="BT1477" s="12"/>
      <c r="BU1477" s="12"/>
      <c r="BV1477" s="12"/>
      <c r="BW1477" s="12"/>
      <c r="BX1477" s="12"/>
      <c r="BY1477" s="12"/>
      <c r="BZ1477" s="12"/>
      <c r="CA1477" s="12"/>
      <c r="CB1477" s="12"/>
      <c r="CC1477" s="12"/>
      <c r="CD1477" s="12"/>
      <c r="CE1477" s="12"/>
      <c r="CF1477" s="12"/>
      <c r="CG1477" s="12"/>
      <c r="CH1477" s="12"/>
      <c r="CI1477" s="12"/>
      <c r="CJ1477" s="12"/>
    </row>
    <row r="1478" spans="1:88" ht="24.75" customHeight="1" x14ac:dyDescent="0.25">
      <c r="A1478" s="365"/>
      <c r="B1478" s="365"/>
      <c r="C1478" s="365"/>
      <c r="D1478" s="365"/>
      <c r="E1478" s="365"/>
      <c r="F1478" s="365"/>
      <c r="G1478" s="366" t="s">
        <v>2663</v>
      </c>
      <c r="H1478" s="366" t="s">
        <v>2660</v>
      </c>
      <c r="I1478" s="366" t="s">
        <v>2664</v>
      </c>
      <c r="J1478" s="367" t="s">
        <v>1704</v>
      </c>
      <c r="K1478" s="368"/>
      <c r="L1478" s="369">
        <v>2500</v>
      </c>
      <c r="M1478" s="368"/>
      <c r="N1478" s="368"/>
      <c r="O1478" s="368"/>
      <c r="P1478" s="365"/>
      <c r="Q1478" s="365"/>
      <c r="R1478" s="370">
        <v>2</v>
      </c>
      <c r="S1478" s="370">
        <v>500</v>
      </c>
      <c r="T1478" s="371">
        <f>+L1478-R1478-S1478</f>
        <v>1998</v>
      </c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  <c r="AM1478" s="12"/>
      <c r="AN1478" s="12"/>
      <c r="AO1478" s="12"/>
      <c r="AP1478" s="12"/>
      <c r="AQ1478" s="12"/>
      <c r="AR1478" s="12"/>
      <c r="AS1478" s="12"/>
      <c r="AT1478" s="12"/>
      <c r="AU1478" s="12"/>
      <c r="AV1478" s="12"/>
      <c r="AW1478" s="12"/>
      <c r="AX1478" s="12"/>
      <c r="AY1478" s="12"/>
      <c r="AZ1478" s="12"/>
      <c r="BA1478" s="12"/>
      <c r="BB1478" s="12"/>
      <c r="BC1478" s="12"/>
      <c r="BD1478" s="12"/>
      <c r="BE1478" s="12"/>
      <c r="BF1478" s="12"/>
      <c r="BG1478" s="12"/>
      <c r="BH1478" s="12"/>
      <c r="BI1478" s="12"/>
      <c r="BJ1478" s="12"/>
      <c r="BK1478" s="12"/>
      <c r="BL1478" s="12"/>
      <c r="BM1478" s="12"/>
      <c r="BN1478" s="12"/>
      <c r="BO1478" s="12"/>
      <c r="BP1478" s="12"/>
      <c r="BQ1478" s="12"/>
      <c r="BR1478" s="12"/>
      <c r="BS1478" s="12"/>
      <c r="BT1478" s="12"/>
      <c r="BU1478" s="12"/>
      <c r="BV1478" s="12"/>
      <c r="BW1478" s="12"/>
      <c r="BX1478" s="12"/>
      <c r="BY1478" s="12"/>
      <c r="BZ1478" s="12"/>
      <c r="CA1478" s="12"/>
      <c r="CB1478" s="12"/>
      <c r="CC1478" s="12"/>
      <c r="CD1478" s="12"/>
      <c r="CE1478" s="12"/>
      <c r="CF1478" s="12"/>
      <c r="CG1478" s="12"/>
      <c r="CH1478" s="12"/>
      <c r="CI1478" s="12"/>
      <c r="CJ1478" s="12"/>
    </row>
    <row r="1479" spans="1:88" ht="24.75" customHeight="1" x14ac:dyDescent="0.25">
      <c r="A1479" s="365"/>
      <c r="B1479" s="365"/>
      <c r="C1479" s="365"/>
      <c r="D1479" s="365"/>
      <c r="E1479" s="365"/>
      <c r="F1479" s="365"/>
      <c r="G1479" s="366" t="s">
        <v>2665</v>
      </c>
      <c r="H1479" s="366" t="s">
        <v>2660</v>
      </c>
      <c r="I1479" s="366" t="s">
        <v>2666</v>
      </c>
      <c r="J1479" s="367" t="s">
        <v>1704</v>
      </c>
      <c r="K1479" s="368"/>
      <c r="L1479" s="369">
        <v>1750</v>
      </c>
      <c r="M1479" s="368"/>
      <c r="N1479" s="368"/>
      <c r="O1479" s="368"/>
      <c r="P1479" s="365"/>
      <c r="Q1479" s="365"/>
      <c r="R1479" s="370">
        <v>2</v>
      </c>
      <c r="S1479" s="370">
        <v>500</v>
      </c>
      <c r="T1479" s="371">
        <f>+L1479-R1479-S1479</f>
        <v>1248</v>
      </c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  <c r="AI1479" s="12"/>
      <c r="AJ1479" s="12"/>
      <c r="AK1479" s="12"/>
      <c r="AL1479" s="12"/>
      <c r="AM1479" s="12"/>
      <c r="AN1479" s="12"/>
      <c r="AO1479" s="12"/>
      <c r="AP1479" s="12"/>
      <c r="AQ1479" s="12"/>
      <c r="AR1479" s="12"/>
      <c r="AS1479" s="12"/>
      <c r="AT1479" s="12"/>
      <c r="AU1479" s="12"/>
      <c r="AV1479" s="12"/>
      <c r="AW1479" s="12"/>
      <c r="AX1479" s="12"/>
      <c r="AY1479" s="12"/>
      <c r="AZ1479" s="12"/>
      <c r="BA1479" s="12"/>
      <c r="BB1479" s="12"/>
      <c r="BC1479" s="12"/>
      <c r="BD1479" s="12"/>
      <c r="BE1479" s="12"/>
      <c r="BF1479" s="12"/>
      <c r="BG1479" s="12"/>
      <c r="BH1479" s="12"/>
      <c r="BI1479" s="12"/>
      <c r="BJ1479" s="12"/>
      <c r="BK1479" s="12"/>
      <c r="BL1479" s="12"/>
      <c r="BM1479" s="12"/>
      <c r="BN1479" s="12"/>
      <c r="BO1479" s="12"/>
      <c r="BP1479" s="12"/>
      <c r="BQ1479" s="12"/>
      <c r="BR1479" s="12"/>
      <c r="BS1479" s="12"/>
      <c r="BT1479" s="12"/>
      <c r="BU1479" s="12"/>
      <c r="BV1479" s="12"/>
      <c r="BW1479" s="12"/>
      <c r="BX1479" s="12"/>
      <c r="BY1479" s="12"/>
      <c r="BZ1479" s="12"/>
      <c r="CA1479" s="12"/>
      <c r="CB1479" s="12"/>
      <c r="CC1479" s="12"/>
      <c r="CD1479" s="12"/>
      <c r="CE1479" s="12"/>
      <c r="CF1479" s="12"/>
      <c r="CG1479" s="12"/>
      <c r="CH1479" s="12"/>
      <c r="CI1479" s="12"/>
      <c r="CJ1479" s="12"/>
    </row>
    <row r="1480" spans="1:88" ht="24.75" customHeight="1" x14ac:dyDescent="0.25">
      <c r="A1480" s="365"/>
      <c r="B1480" s="365"/>
      <c r="C1480" s="365"/>
      <c r="D1480" s="365"/>
      <c r="E1480" s="365"/>
      <c r="F1480" s="365"/>
      <c r="G1480" s="367" t="s">
        <v>2174</v>
      </c>
      <c r="H1480" s="367" t="s">
        <v>2175</v>
      </c>
      <c r="I1480" s="367" t="s">
        <v>1548</v>
      </c>
      <c r="J1480" s="367" t="s">
        <v>2022</v>
      </c>
      <c r="K1480" s="368"/>
      <c r="L1480" s="369">
        <v>1250</v>
      </c>
      <c r="M1480" s="368"/>
      <c r="N1480" s="368"/>
      <c r="O1480" s="368"/>
      <c r="P1480" s="365"/>
      <c r="Q1480" s="365"/>
      <c r="R1480" s="370">
        <v>2</v>
      </c>
      <c r="S1480" s="370">
        <f>+L1480-R1480</f>
        <v>1248</v>
      </c>
      <c r="T1480" s="371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  <c r="AI1480" s="12"/>
      <c r="AJ1480" s="12"/>
      <c r="AK1480" s="12"/>
      <c r="AL1480" s="12"/>
      <c r="AM1480" s="12"/>
      <c r="AN1480" s="12"/>
      <c r="AO1480" s="12"/>
      <c r="AP1480" s="12"/>
      <c r="AQ1480" s="12"/>
      <c r="AR1480" s="12"/>
      <c r="AS1480" s="12"/>
      <c r="AT1480" s="12"/>
      <c r="AU1480" s="12"/>
      <c r="AV1480" s="12"/>
      <c r="AW1480" s="12"/>
      <c r="AX1480" s="12"/>
      <c r="AY1480" s="12"/>
      <c r="AZ1480" s="12"/>
      <c r="BA1480" s="12"/>
      <c r="BB1480" s="12"/>
      <c r="BC1480" s="12"/>
      <c r="BD1480" s="12"/>
      <c r="BE1480" s="12"/>
      <c r="BF1480" s="12"/>
      <c r="BG1480" s="12"/>
      <c r="BH1480" s="12"/>
      <c r="BI1480" s="12"/>
      <c r="BJ1480" s="12"/>
      <c r="BK1480" s="12"/>
      <c r="BL1480" s="12"/>
      <c r="BM1480" s="12"/>
      <c r="BN1480" s="12"/>
      <c r="BO1480" s="12"/>
      <c r="BP1480" s="12"/>
      <c r="BQ1480" s="12"/>
      <c r="BR1480" s="12"/>
      <c r="BS1480" s="12"/>
      <c r="BT1480" s="12"/>
      <c r="BU1480" s="12"/>
      <c r="BV1480" s="12"/>
      <c r="BW1480" s="12"/>
      <c r="BX1480" s="12"/>
      <c r="BY1480" s="12"/>
      <c r="BZ1480" s="12"/>
      <c r="CA1480" s="12"/>
      <c r="CB1480" s="12"/>
      <c r="CC1480" s="12"/>
      <c r="CD1480" s="12"/>
      <c r="CE1480" s="12"/>
      <c r="CF1480" s="12"/>
      <c r="CG1480" s="12"/>
      <c r="CH1480" s="12"/>
      <c r="CI1480" s="12"/>
      <c r="CJ1480" s="12"/>
    </row>
    <row r="1481" spans="1:88" ht="24.75" customHeight="1" x14ac:dyDescent="0.25">
      <c r="A1481" s="365"/>
      <c r="B1481" s="365"/>
      <c r="C1481" s="365"/>
      <c r="D1481" s="365"/>
      <c r="E1481" s="365"/>
      <c r="F1481" s="365"/>
      <c r="G1481" s="367" t="s">
        <v>2176</v>
      </c>
      <c r="H1481" s="367" t="s">
        <v>2175</v>
      </c>
      <c r="I1481" s="367" t="s">
        <v>2142</v>
      </c>
      <c r="J1481" s="367" t="s">
        <v>1704</v>
      </c>
      <c r="K1481" s="368"/>
      <c r="L1481" s="369">
        <v>3500</v>
      </c>
      <c r="M1481" s="368"/>
      <c r="N1481" s="368"/>
      <c r="O1481" s="368"/>
      <c r="P1481" s="365"/>
      <c r="Q1481" s="365"/>
      <c r="R1481" s="370">
        <v>2</v>
      </c>
      <c r="S1481" s="371">
        <v>1250</v>
      </c>
      <c r="T1481" s="370">
        <f t="shared" ref="T1481" si="112">+L1481-R1481-S1481</f>
        <v>2248</v>
      </c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  <c r="AM1481" s="12"/>
      <c r="AN1481" s="12"/>
      <c r="AO1481" s="12"/>
      <c r="AP1481" s="12"/>
      <c r="AQ1481" s="12"/>
      <c r="AR1481" s="12"/>
      <c r="AS1481" s="12"/>
      <c r="AT1481" s="12"/>
      <c r="AU1481" s="12"/>
      <c r="AV1481" s="12"/>
      <c r="AW1481" s="12"/>
      <c r="AX1481" s="12"/>
      <c r="AY1481" s="12"/>
      <c r="AZ1481" s="12"/>
      <c r="BA1481" s="12"/>
      <c r="BB1481" s="12"/>
      <c r="BC1481" s="12"/>
      <c r="BD1481" s="12"/>
      <c r="BE1481" s="12"/>
      <c r="BF1481" s="12"/>
      <c r="BG1481" s="12"/>
      <c r="BH1481" s="12"/>
      <c r="BI1481" s="12"/>
      <c r="BJ1481" s="12"/>
      <c r="BK1481" s="12"/>
      <c r="BL1481" s="12"/>
      <c r="BM1481" s="12"/>
      <c r="BN1481" s="12"/>
      <c r="BO1481" s="12"/>
      <c r="BP1481" s="12"/>
      <c r="BQ1481" s="12"/>
      <c r="BR1481" s="12"/>
      <c r="BS1481" s="12"/>
      <c r="BT1481" s="12"/>
      <c r="BU1481" s="12"/>
      <c r="BV1481" s="12"/>
      <c r="BW1481" s="12"/>
      <c r="BX1481" s="12"/>
      <c r="BY1481" s="12"/>
      <c r="BZ1481" s="12"/>
      <c r="CA1481" s="12"/>
      <c r="CB1481" s="12"/>
      <c r="CC1481" s="12"/>
      <c r="CD1481" s="12"/>
      <c r="CE1481" s="12"/>
      <c r="CF1481" s="12"/>
      <c r="CG1481" s="12"/>
      <c r="CH1481" s="12"/>
      <c r="CI1481" s="12"/>
      <c r="CJ1481" s="12"/>
    </row>
    <row r="1482" spans="1:88" ht="24.75" customHeight="1" x14ac:dyDescent="0.25">
      <c r="A1482" s="365"/>
      <c r="B1482" s="365"/>
      <c r="C1482" s="365"/>
      <c r="D1482" s="365"/>
      <c r="E1482" s="365"/>
      <c r="F1482" s="365"/>
      <c r="G1482" s="367" t="s">
        <v>2177</v>
      </c>
      <c r="H1482" s="367" t="s">
        <v>2178</v>
      </c>
      <c r="I1482" s="367" t="s">
        <v>2121</v>
      </c>
      <c r="J1482" s="367" t="s">
        <v>2022</v>
      </c>
      <c r="K1482" s="368"/>
      <c r="L1482" s="369">
        <v>652</v>
      </c>
      <c r="M1482" s="368"/>
      <c r="N1482" s="368"/>
      <c r="O1482" s="368"/>
      <c r="P1482" s="365"/>
      <c r="Q1482" s="365"/>
      <c r="R1482" s="370">
        <v>2</v>
      </c>
      <c r="S1482" s="370">
        <f>+L1482-R1482</f>
        <v>650</v>
      </c>
      <c r="T1482" s="371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  <c r="AJ1482" s="12"/>
      <c r="AK1482" s="12"/>
      <c r="AL1482" s="12"/>
      <c r="AM1482" s="12"/>
      <c r="AN1482" s="12"/>
      <c r="AO1482" s="12"/>
      <c r="AP1482" s="12"/>
      <c r="AQ1482" s="12"/>
      <c r="AR1482" s="12"/>
      <c r="AS1482" s="12"/>
      <c r="AT1482" s="12"/>
      <c r="AU1482" s="12"/>
      <c r="AV1482" s="12"/>
      <c r="AW1482" s="12"/>
      <c r="AX1482" s="12"/>
      <c r="AY1482" s="12"/>
      <c r="AZ1482" s="12"/>
      <c r="BA1482" s="12"/>
      <c r="BB1482" s="12"/>
      <c r="BC1482" s="12"/>
      <c r="BD1482" s="12"/>
      <c r="BE1482" s="12"/>
      <c r="BF1482" s="12"/>
      <c r="BG1482" s="12"/>
      <c r="BH1482" s="12"/>
      <c r="BI1482" s="12"/>
      <c r="BJ1482" s="12"/>
      <c r="BK1482" s="12"/>
      <c r="BL1482" s="12"/>
      <c r="BM1482" s="12"/>
      <c r="BN1482" s="12"/>
      <c r="BO1482" s="12"/>
      <c r="BP1482" s="12"/>
      <c r="BQ1482" s="12"/>
      <c r="BR1482" s="12"/>
      <c r="BS1482" s="12"/>
      <c r="BT1482" s="12"/>
      <c r="BU1482" s="12"/>
      <c r="BV1482" s="12"/>
      <c r="BW1482" s="12"/>
      <c r="BX1482" s="12"/>
      <c r="BY1482" s="12"/>
      <c r="BZ1482" s="12"/>
      <c r="CA1482" s="12"/>
      <c r="CB1482" s="12"/>
      <c r="CC1482" s="12"/>
      <c r="CD1482" s="12"/>
      <c r="CE1482" s="12"/>
      <c r="CF1482" s="12"/>
      <c r="CG1482" s="12"/>
      <c r="CH1482" s="12"/>
      <c r="CI1482" s="12"/>
      <c r="CJ1482" s="12"/>
    </row>
    <row r="1483" spans="1:88" ht="24.75" customHeight="1" x14ac:dyDescent="0.25">
      <c r="A1483" s="365"/>
      <c r="B1483" s="365"/>
      <c r="C1483" s="365"/>
      <c r="D1483" s="365"/>
      <c r="E1483" s="365"/>
      <c r="F1483" s="365"/>
      <c r="G1483" s="367" t="s">
        <v>2179</v>
      </c>
      <c r="H1483" s="367" t="s">
        <v>2180</v>
      </c>
      <c r="I1483" s="367" t="s">
        <v>1769</v>
      </c>
      <c r="J1483" s="367" t="s">
        <v>2022</v>
      </c>
      <c r="K1483" s="368"/>
      <c r="L1483" s="369">
        <v>502</v>
      </c>
      <c r="M1483" s="368"/>
      <c r="N1483" s="368"/>
      <c r="O1483" s="368"/>
      <c r="P1483" s="365"/>
      <c r="Q1483" s="365"/>
      <c r="R1483" s="370">
        <v>2</v>
      </c>
      <c r="S1483" s="370">
        <f>+L1483-R1483</f>
        <v>500</v>
      </c>
      <c r="T1483" s="371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  <c r="AI1483" s="12"/>
      <c r="AJ1483" s="12"/>
      <c r="AK1483" s="12"/>
      <c r="AL1483" s="12"/>
      <c r="AM1483" s="12"/>
      <c r="AN1483" s="12"/>
      <c r="AO1483" s="12"/>
      <c r="AP1483" s="12"/>
      <c r="AQ1483" s="12"/>
      <c r="AR1483" s="12"/>
      <c r="AS1483" s="12"/>
      <c r="AT1483" s="12"/>
      <c r="AU1483" s="12"/>
      <c r="AV1483" s="12"/>
      <c r="AW1483" s="12"/>
      <c r="AX1483" s="12"/>
      <c r="AY1483" s="12"/>
      <c r="AZ1483" s="12"/>
      <c r="BA1483" s="12"/>
      <c r="BB1483" s="12"/>
      <c r="BC1483" s="12"/>
      <c r="BD1483" s="12"/>
      <c r="BE1483" s="12"/>
      <c r="BF1483" s="12"/>
      <c r="BG1483" s="12"/>
      <c r="BH1483" s="12"/>
      <c r="BI1483" s="12"/>
      <c r="BJ1483" s="12"/>
      <c r="BK1483" s="12"/>
      <c r="BL1483" s="12"/>
      <c r="BM1483" s="12"/>
      <c r="BN1483" s="12"/>
      <c r="BO1483" s="12"/>
      <c r="BP1483" s="12"/>
      <c r="BQ1483" s="12"/>
      <c r="BR1483" s="12"/>
      <c r="BS1483" s="12"/>
      <c r="BT1483" s="12"/>
      <c r="BU1483" s="12"/>
      <c r="BV1483" s="12"/>
      <c r="BW1483" s="12"/>
      <c r="BX1483" s="12"/>
      <c r="BY1483" s="12"/>
      <c r="BZ1483" s="12"/>
      <c r="CA1483" s="12"/>
      <c r="CB1483" s="12"/>
      <c r="CC1483" s="12"/>
      <c r="CD1483" s="12"/>
      <c r="CE1483" s="12"/>
      <c r="CF1483" s="12"/>
      <c r="CG1483" s="12"/>
      <c r="CH1483" s="12"/>
      <c r="CI1483" s="12"/>
      <c r="CJ1483" s="12"/>
    </row>
    <row r="1484" spans="1:88" ht="24.75" customHeight="1" x14ac:dyDescent="0.25">
      <c r="A1484" s="365"/>
      <c r="B1484" s="365"/>
      <c r="C1484" s="365"/>
      <c r="D1484" s="365"/>
      <c r="E1484" s="365"/>
      <c r="F1484" s="365"/>
      <c r="G1484" s="367" t="s">
        <v>2181</v>
      </c>
      <c r="H1484" s="367" t="s">
        <v>2182</v>
      </c>
      <c r="I1484" s="367" t="s">
        <v>1691</v>
      </c>
      <c r="J1484" s="367" t="s">
        <v>2022</v>
      </c>
      <c r="K1484" s="368"/>
      <c r="L1484" s="369">
        <v>1750</v>
      </c>
      <c r="M1484" s="368"/>
      <c r="N1484" s="368"/>
      <c r="O1484" s="368"/>
      <c r="P1484" s="365"/>
      <c r="Q1484" s="365"/>
      <c r="R1484" s="370">
        <v>2</v>
      </c>
      <c r="S1484" s="370">
        <f>+L1484-R1484</f>
        <v>1748</v>
      </c>
      <c r="T1484" s="371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  <c r="AM1484" s="12"/>
      <c r="AN1484" s="12"/>
      <c r="AO1484" s="12"/>
      <c r="AP1484" s="12"/>
      <c r="AQ1484" s="12"/>
      <c r="AR1484" s="12"/>
      <c r="AS1484" s="12"/>
      <c r="AT1484" s="12"/>
      <c r="AU1484" s="12"/>
      <c r="AV1484" s="12"/>
      <c r="AW1484" s="12"/>
      <c r="AX1484" s="12"/>
      <c r="AY1484" s="12"/>
      <c r="AZ1484" s="12"/>
      <c r="BA1484" s="12"/>
      <c r="BB1484" s="12"/>
      <c r="BC1484" s="12"/>
      <c r="BD1484" s="12"/>
      <c r="BE1484" s="12"/>
      <c r="BF1484" s="12"/>
      <c r="BG1484" s="12"/>
      <c r="BH1484" s="12"/>
      <c r="BI1484" s="12"/>
      <c r="BJ1484" s="12"/>
      <c r="BK1484" s="12"/>
      <c r="BL1484" s="12"/>
      <c r="BM1484" s="12"/>
      <c r="BN1484" s="12"/>
      <c r="BO1484" s="12"/>
      <c r="BP1484" s="12"/>
      <c r="BQ1484" s="12"/>
      <c r="BR1484" s="12"/>
      <c r="BS1484" s="12"/>
      <c r="BT1484" s="12"/>
      <c r="BU1484" s="12"/>
      <c r="BV1484" s="12"/>
      <c r="BW1484" s="12"/>
      <c r="BX1484" s="12"/>
      <c r="BY1484" s="12"/>
      <c r="BZ1484" s="12"/>
      <c r="CA1484" s="12"/>
      <c r="CB1484" s="12"/>
      <c r="CC1484" s="12"/>
      <c r="CD1484" s="12"/>
      <c r="CE1484" s="12"/>
      <c r="CF1484" s="12"/>
      <c r="CG1484" s="12"/>
      <c r="CH1484" s="12"/>
      <c r="CI1484" s="12"/>
      <c r="CJ1484" s="12"/>
    </row>
    <row r="1485" spans="1:88" ht="24.75" customHeight="1" x14ac:dyDescent="0.25">
      <c r="A1485" s="365"/>
      <c r="B1485" s="365"/>
      <c r="C1485" s="365"/>
      <c r="D1485" s="365"/>
      <c r="E1485" s="365"/>
      <c r="F1485" s="365"/>
      <c r="G1485" s="367" t="s">
        <v>2183</v>
      </c>
      <c r="H1485" s="367" t="s">
        <v>2184</v>
      </c>
      <c r="I1485" s="367" t="s">
        <v>1691</v>
      </c>
      <c r="J1485" s="367" t="s">
        <v>2022</v>
      </c>
      <c r="K1485" s="368"/>
      <c r="L1485" s="369">
        <v>1750</v>
      </c>
      <c r="M1485" s="368"/>
      <c r="N1485" s="368"/>
      <c r="O1485" s="368"/>
      <c r="P1485" s="365"/>
      <c r="Q1485" s="365"/>
      <c r="R1485" s="370">
        <v>2</v>
      </c>
      <c r="S1485" s="370">
        <f>+L1485-R1485</f>
        <v>1748</v>
      </c>
      <c r="T1485" s="371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  <c r="AJ1485" s="12"/>
      <c r="AK1485" s="12"/>
      <c r="AL1485" s="12"/>
      <c r="AM1485" s="12"/>
      <c r="AN1485" s="12"/>
      <c r="AO1485" s="12"/>
      <c r="AP1485" s="12"/>
      <c r="AQ1485" s="12"/>
      <c r="AR1485" s="12"/>
      <c r="AS1485" s="12"/>
      <c r="AT1485" s="12"/>
      <c r="AU1485" s="12"/>
      <c r="AV1485" s="12"/>
      <c r="AW1485" s="12"/>
      <c r="AX1485" s="12"/>
      <c r="AY1485" s="12"/>
      <c r="AZ1485" s="12"/>
      <c r="BA1485" s="12"/>
      <c r="BB1485" s="12"/>
      <c r="BC1485" s="12"/>
      <c r="BD1485" s="12"/>
      <c r="BE1485" s="12"/>
      <c r="BF1485" s="12"/>
      <c r="BG1485" s="12"/>
      <c r="BH1485" s="12"/>
      <c r="BI1485" s="12"/>
      <c r="BJ1485" s="12"/>
      <c r="BK1485" s="12"/>
      <c r="BL1485" s="12"/>
      <c r="BM1485" s="12"/>
      <c r="BN1485" s="12"/>
      <c r="BO1485" s="12"/>
      <c r="BP1485" s="12"/>
      <c r="BQ1485" s="12"/>
      <c r="BR1485" s="12"/>
      <c r="BS1485" s="12"/>
      <c r="BT1485" s="12"/>
      <c r="BU1485" s="12"/>
      <c r="BV1485" s="12"/>
      <c r="BW1485" s="12"/>
      <c r="BX1485" s="12"/>
      <c r="BY1485" s="12"/>
      <c r="BZ1485" s="12"/>
      <c r="CA1485" s="12"/>
      <c r="CB1485" s="12"/>
      <c r="CC1485" s="12"/>
      <c r="CD1485" s="12"/>
      <c r="CE1485" s="12"/>
      <c r="CF1485" s="12"/>
      <c r="CG1485" s="12"/>
      <c r="CH1485" s="12"/>
      <c r="CI1485" s="12"/>
      <c r="CJ1485" s="12"/>
    </row>
    <row r="1486" spans="1:88" ht="24.75" customHeight="1" x14ac:dyDescent="0.25">
      <c r="A1486" s="365"/>
      <c r="B1486" s="365"/>
      <c r="C1486" s="365"/>
      <c r="D1486" s="365"/>
      <c r="E1486" s="365"/>
      <c r="F1486" s="365"/>
      <c r="G1486" s="366" t="s">
        <v>2459</v>
      </c>
      <c r="H1486" s="366" t="s">
        <v>1855</v>
      </c>
      <c r="I1486" s="366" t="s">
        <v>2460</v>
      </c>
      <c r="J1486" s="367" t="s">
        <v>1704</v>
      </c>
      <c r="K1486" s="368"/>
      <c r="L1486" s="369">
        <v>3500</v>
      </c>
      <c r="M1486" s="368"/>
      <c r="N1486" s="368"/>
      <c r="O1486" s="368"/>
      <c r="P1486" s="365"/>
      <c r="Q1486" s="365"/>
      <c r="R1486" s="370">
        <v>2</v>
      </c>
      <c r="S1486" s="371">
        <v>1250</v>
      </c>
      <c r="T1486" s="370">
        <f t="shared" ref="T1486:T1487" si="113">+L1486-R1486-S1486</f>
        <v>2248</v>
      </c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  <c r="AJ1486" s="12"/>
      <c r="AK1486" s="12"/>
      <c r="AL1486" s="12"/>
      <c r="AM1486" s="12"/>
      <c r="AN1486" s="12"/>
      <c r="AO1486" s="12"/>
      <c r="AP1486" s="12"/>
      <c r="AQ1486" s="12"/>
      <c r="AR1486" s="12"/>
      <c r="AS1486" s="12"/>
      <c r="AT1486" s="12"/>
      <c r="AU1486" s="12"/>
      <c r="AV1486" s="12"/>
      <c r="AW1486" s="12"/>
      <c r="AX1486" s="12"/>
      <c r="AY1486" s="12"/>
      <c r="AZ1486" s="12"/>
      <c r="BA1486" s="12"/>
      <c r="BB1486" s="12"/>
      <c r="BC1486" s="12"/>
      <c r="BD1486" s="12"/>
      <c r="BE1486" s="12"/>
      <c r="BF1486" s="12"/>
      <c r="BG1486" s="12"/>
      <c r="BH1486" s="12"/>
      <c r="BI1486" s="12"/>
      <c r="BJ1486" s="12"/>
      <c r="BK1486" s="12"/>
      <c r="BL1486" s="12"/>
      <c r="BM1486" s="12"/>
      <c r="BN1486" s="12"/>
      <c r="BO1486" s="12"/>
      <c r="BP1486" s="12"/>
      <c r="BQ1486" s="12"/>
      <c r="BR1486" s="12"/>
      <c r="BS1486" s="12"/>
      <c r="BT1486" s="12"/>
      <c r="BU1486" s="12"/>
      <c r="BV1486" s="12"/>
      <c r="BW1486" s="12"/>
      <c r="BX1486" s="12"/>
      <c r="BY1486" s="12"/>
      <c r="BZ1486" s="12"/>
      <c r="CA1486" s="12"/>
      <c r="CB1486" s="12"/>
      <c r="CC1486" s="12"/>
      <c r="CD1486" s="12"/>
      <c r="CE1486" s="12"/>
      <c r="CF1486" s="12"/>
      <c r="CG1486" s="12"/>
      <c r="CH1486" s="12"/>
      <c r="CI1486" s="12"/>
      <c r="CJ1486" s="12"/>
    </row>
    <row r="1487" spans="1:88" ht="24.75" customHeight="1" x14ac:dyDescent="0.25">
      <c r="A1487" s="365"/>
      <c r="B1487" s="365"/>
      <c r="C1487" s="365"/>
      <c r="D1487" s="365"/>
      <c r="E1487" s="365"/>
      <c r="F1487" s="365"/>
      <c r="G1487" s="366" t="s">
        <v>1856</v>
      </c>
      <c r="H1487" s="366" t="s">
        <v>180</v>
      </c>
      <c r="I1487" s="366" t="s">
        <v>1857</v>
      </c>
      <c r="J1487" s="367" t="s">
        <v>1704</v>
      </c>
      <c r="K1487" s="368"/>
      <c r="L1487" s="369">
        <v>2500</v>
      </c>
      <c r="M1487" s="368"/>
      <c r="N1487" s="368"/>
      <c r="O1487" s="368"/>
      <c r="P1487" s="365"/>
      <c r="Q1487" s="365"/>
      <c r="R1487" s="370">
        <v>2</v>
      </c>
      <c r="S1487" s="371">
        <v>500</v>
      </c>
      <c r="T1487" s="370">
        <f t="shared" si="113"/>
        <v>1998</v>
      </c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  <c r="AM1487" s="12"/>
      <c r="AN1487" s="12"/>
      <c r="AO1487" s="12"/>
      <c r="AP1487" s="12"/>
      <c r="AQ1487" s="12"/>
      <c r="AR1487" s="12"/>
      <c r="AS1487" s="12"/>
      <c r="AT1487" s="12"/>
      <c r="AU1487" s="12"/>
      <c r="AV1487" s="12"/>
      <c r="AW1487" s="12"/>
      <c r="AX1487" s="12"/>
      <c r="AY1487" s="12"/>
      <c r="AZ1487" s="12"/>
      <c r="BA1487" s="12"/>
      <c r="BB1487" s="12"/>
      <c r="BC1487" s="12"/>
      <c r="BD1487" s="12"/>
      <c r="BE1487" s="12"/>
      <c r="BF1487" s="12"/>
      <c r="BG1487" s="12"/>
      <c r="BH1487" s="12"/>
      <c r="BI1487" s="12"/>
      <c r="BJ1487" s="12"/>
      <c r="BK1487" s="12"/>
      <c r="BL1487" s="12"/>
      <c r="BM1487" s="12"/>
      <c r="BN1487" s="12"/>
      <c r="BO1487" s="12"/>
      <c r="BP1487" s="12"/>
      <c r="BQ1487" s="12"/>
      <c r="BR1487" s="12"/>
      <c r="BS1487" s="12"/>
      <c r="BT1487" s="12"/>
      <c r="BU1487" s="12"/>
      <c r="BV1487" s="12"/>
      <c r="BW1487" s="12"/>
      <c r="BX1487" s="12"/>
      <c r="BY1487" s="12"/>
      <c r="BZ1487" s="12"/>
      <c r="CA1487" s="12"/>
      <c r="CB1487" s="12"/>
      <c r="CC1487" s="12"/>
      <c r="CD1487" s="12"/>
      <c r="CE1487" s="12"/>
      <c r="CF1487" s="12"/>
      <c r="CG1487" s="12"/>
      <c r="CH1487" s="12"/>
      <c r="CI1487" s="12"/>
      <c r="CJ1487" s="12"/>
    </row>
    <row r="1488" spans="1:88" ht="24.75" customHeight="1" x14ac:dyDescent="0.25">
      <c r="A1488" s="365"/>
      <c r="B1488" s="365"/>
      <c r="C1488" s="365"/>
      <c r="D1488" s="365"/>
      <c r="E1488" s="365"/>
      <c r="F1488" s="365"/>
      <c r="G1488" s="366" t="s">
        <v>2754</v>
      </c>
      <c r="H1488" s="366" t="s">
        <v>635</v>
      </c>
      <c r="I1488" s="366" t="s">
        <v>2747</v>
      </c>
      <c r="J1488" s="367" t="s">
        <v>1704</v>
      </c>
      <c r="K1488" s="368"/>
      <c r="L1488" s="369">
        <v>3500</v>
      </c>
      <c r="M1488" s="368"/>
      <c r="N1488" s="368"/>
      <c r="O1488" s="368"/>
      <c r="P1488" s="365"/>
      <c r="Q1488" s="365"/>
      <c r="R1488" s="370">
        <v>2</v>
      </c>
      <c r="S1488" s="371">
        <v>1250</v>
      </c>
      <c r="T1488" s="370">
        <f t="shared" ref="T1488:T1503" si="114">L1488-R1488-S1488</f>
        <v>2248</v>
      </c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  <c r="AJ1488" s="12"/>
      <c r="AK1488" s="12"/>
      <c r="AL1488" s="12"/>
      <c r="AM1488" s="12"/>
      <c r="AN1488" s="12"/>
      <c r="AO1488" s="12"/>
      <c r="AP1488" s="12"/>
      <c r="AQ1488" s="12"/>
      <c r="AR1488" s="12"/>
      <c r="AS1488" s="12"/>
      <c r="AT1488" s="12"/>
      <c r="AU1488" s="12"/>
      <c r="AV1488" s="12"/>
      <c r="AW1488" s="12"/>
      <c r="AX1488" s="12"/>
      <c r="AY1488" s="12"/>
      <c r="AZ1488" s="12"/>
      <c r="BA1488" s="12"/>
      <c r="BB1488" s="12"/>
      <c r="BC1488" s="12"/>
      <c r="BD1488" s="12"/>
      <c r="BE1488" s="12"/>
      <c r="BF1488" s="12"/>
      <c r="BG1488" s="12"/>
      <c r="BH1488" s="12"/>
      <c r="BI1488" s="12"/>
      <c r="BJ1488" s="12"/>
      <c r="BK1488" s="12"/>
      <c r="BL1488" s="12"/>
      <c r="BM1488" s="12"/>
      <c r="BN1488" s="12"/>
      <c r="BO1488" s="12"/>
      <c r="BP1488" s="12"/>
      <c r="BQ1488" s="12"/>
      <c r="BR1488" s="12"/>
      <c r="BS1488" s="12"/>
      <c r="BT1488" s="12"/>
      <c r="BU1488" s="12"/>
      <c r="BV1488" s="12"/>
      <c r="BW1488" s="12"/>
      <c r="BX1488" s="12"/>
      <c r="BY1488" s="12"/>
      <c r="BZ1488" s="12"/>
      <c r="CA1488" s="12"/>
      <c r="CB1488" s="12"/>
      <c r="CC1488" s="12"/>
      <c r="CD1488" s="12"/>
      <c r="CE1488" s="12"/>
      <c r="CF1488" s="12"/>
      <c r="CG1488" s="12"/>
      <c r="CH1488" s="12"/>
      <c r="CI1488" s="12"/>
      <c r="CJ1488" s="12"/>
    </row>
    <row r="1489" spans="1:88" ht="24.75" customHeight="1" x14ac:dyDescent="0.25">
      <c r="A1489" s="365"/>
      <c r="B1489" s="365"/>
      <c r="C1489" s="365"/>
      <c r="D1489" s="365"/>
      <c r="E1489" s="365"/>
      <c r="F1489" s="365"/>
      <c r="G1489" s="366" t="s">
        <v>2745</v>
      </c>
      <c r="H1489" s="366" t="s">
        <v>635</v>
      </c>
      <c r="I1489" s="366" t="s">
        <v>2746</v>
      </c>
      <c r="J1489" s="367" t="s">
        <v>1704</v>
      </c>
      <c r="K1489" s="368"/>
      <c r="L1489" s="369">
        <v>3500</v>
      </c>
      <c r="M1489" s="368"/>
      <c r="N1489" s="368"/>
      <c r="O1489" s="368"/>
      <c r="P1489" s="365"/>
      <c r="Q1489" s="365"/>
      <c r="R1489" s="370">
        <v>2</v>
      </c>
      <c r="S1489" s="371">
        <v>1000</v>
      </c>
      <c r="T1489" s="370">
        <f t="shared" si="114"/>
        <v>2498</v>
      </c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  <c r="AJ1489" s="12"/>
      <c r="AK1489" s="12"/>
      <c r="AL1489" s="12"/>
      <c r="AM1489" s="12"/>
      <c r="AN1489" s="12"/>
      <c r="AO1489" s="12"/>
      <c r="AP1489" s="12"/>
      <c r="AQ1489" s="12"/>
      <c r="AR1489" s="12"/>
      <c r="AS1489" s="12"/>
      <c r="AT1489" s="12"/>
      <c r="AU1489" s="12"/>
      <c r="AV1489" s="12"/>
      <c r="AW1489" s="12"/>
      <c r="AX1489" s="12"/>
      <c r="AY1489" s="12"/>
      <c r="AZ1489" s="12"/>
      <c r="BA1489" s="12"/>
      <c r="BB1489" s="12"/>
      <c r="BC1489" s="12"/>
      <c r="BD1489" s="12"/>
      <c r="BE1489" s="12"/>
      <c r="BF1489" s="12"/>
      <c r="BG1489" s="12"/>
      <c r="BH1489" s="12"/>
      <c r="BI1489" s="12"/>
      <c r="BJ1489" s="12"/>
      <c r="BK1489" s="12"/>
      <c r="BL1489" s="12"/>
      <c r="BM1489" s="12"/>
      <c r="BN1489" s="12"/>
      <c r="BO1489" s="12"/>
      <c r="BP1489" s="12"/>
      <c r="BQ1489" s="12"/>
      <c r="BR1489" s="12"/>
      <c r="BS1489" s="12"/>
      <c r="BT1489" s="12"/>
      <c r="BU1489" s="12"/>
      <c r="BV1489" s="12"/>
      <c r="BW1489" s="12"/>
      <c r="BX1489" s="12"/>
      <c r="BY1489" s="12"/>
      <c r="BZ1489" s="12"/>
      <c r="CA1489" s="12"/>
      <c r="CB1489" s="12"/>
      <c r="CC1489" s="12"/>
      <c r="CD1489" s="12"/>
      <c r="CE1489" s="12"/>
      <c r="CF1489" s="12"/>
      <c r="CG1489" s="12"/>
      <c r="CH1489" s="12"/>
      <c r="CI1489" s="12"/>
      <c r="CJ1489" s="12"/>
    </row>
    <row r="1490" spans="1:88" ht="24.75" customHeight="1" x14ac:dyDescent="0.25">
      <c r="A1490" s="365"/>
      <c r="B1490" s="365"/>
      <c r="C1490" s="365"/>
      <c r="D1490" s="365"/>
      <c r="E1490" s="365"/>
      <c r="F1490" s="365"/>
      <c r="G1490" s="366" t="s">
        <v>2748</v>
      </c>
      <c r="H1490" s="366" t="s">
        <v>635</v>
      </c>
      <c r="I1490" s="366" t="s">
        <v>2749</v>
      </c>
      <c r="J1490" s="367" t="s">
        <v>1704</v>
      </c>
      <c r="K1490" s="368"/>
      <c r="L1490" s="369">
        <v>1750</v>
      </c>
      <c r="M1490" s="368"/>
      <c r="N1490" s="368"/>
      <c r="O1490" s="368"/>
      <c r="P1490" s="365"/>
      <c r="Q1490" s="365"/>
      <c r="R1490" s="370">
        <v>2</v>
      </c>
      <c r="S1490" s="371">
        <v>750</v>
      </c>
      <c r="T1490" s="370">
        <f t="shared" si="114"/>
        <v>998</v>
      </c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  <c r="AM1490" s="12"/>
      <c r="AN1490" s="12"/>
      <c r="AO1490" s="12"/>
      <c r="AP1490" s="12"/>
      <c r="AQ1490" s="12"/>
      <c r="AR1490" s="12"/>
      <c r="AS1490" s="12"/>
      <c r="AT1490" s="12"/>
      <c r="AU1490" s="12"/>
      <c r="AV1490" s="12"/>
      <c r="AW1490" s="12"/>
      <c r="AX1490" s="12"/>
      <c r="AY1490" s="12"/>
      <c r="AZ1490" s="12"/>
      <c r="BA1490" s="12"/>
      <c r="BB1490" s="12"/>
      <c r="BC1490" s="12"/>
      <c r="BD1490" s="12"/>
      <c r="BE1490" s="12"/>
      <c r="BF1490" s="12"/>
      <c r="BG1490" s="12"/>
      <c r="BH1490" s="12"/>
      <c r="BI1490" s="12"/>
      <c r="BJ1490" s="12"/>
      <c r="BK1490" s="12"/>
      <c r="BL1490" s="12"/>
      <c r="BM1490" s="12"/>
      <c r="BN1490" s="12"/>
      <c r="BO1490" s="12"/>
      <c r="BP1490" s="12"/>
      <c r="BQ1490" s="12"/>
      <c r="BR1490" s="12"/>
      <c r="BS1490" s="12"/>
      <c r="BT1490" s="12"/>
      <c r="BU1490" s="12"/>
      <c r="BV1490" s="12"/>
      <c r="BW1490" s="12"/>
      <c r="BX1490" s="12"/>
      <c r="BY1490" s="12"/>
      <c r="BZ1490" s="12"/>
      <c r="CA1490" s="12"/>
      <c r="CB1490" s="12"/>
      <c r="CC1490" s="12"/>
      <c r="CD1490" s="12"/>
      <c r="CE1490" s="12"/>
      <c r="CF1490" s="12"/>
      <c r="CG1490" s="12"/>
      <c r="CH1490" s="12"/>
      <c r="CI1490" s="12"/>
      <c r="CJ1490" s="12"/>
    </row>
    <row r="1491" spans="1:88" ht="24.75" customHeight="1" x14ac:dyDescent="0.25">
      <c r="A1491" s="365"/>
      <c r="B1491" s="365"/>
      <c r="C1491" s="365"/>
      <c r="D1491" s="365"/>
      <c r="E1491" s="365"/>
      <c r="F1491" s="365"/>
      <c r="G1491" s="366" t="s">
        <v>2750</v>
      </c>
      <c r="H1491" s="366" t="s">
        <v>1432</v>
      </c>
      <c r="I1491" s="366" t="s">
        <v>1102</v>
      </c>
      <c r="J1491" s="367" t="s">
        <v>1704</v>
      </c>
      <c r="K1491" s="368"/>
      <c r="L1491" s="369">
        <v>2000</v>
      </c>
      <c r="M1491" s="368"/>
      <c r="N1491" s="368"/>
      <c r="O1491" s="368"/>
      <c r="P1491" s="365"/>
      <c r="Q1491" s="365"/>
      <c r="R1491" s="370">
        <v>2</v>
      </c>
      <c r="S1491" s="371">
        <v>750</v>
      </c>
      <c r="T1491" s="370">
        <f t="shared" si="114"/>
        <v>1248</v>
      </c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  <c r="AI1491" s="12"/>
      <c r="AJ1491" s="12"/>
      <c r="AK1491" s="12"/>
      <c r="AL1491" s="12"/>
      <c r="AM1491" s="12"/>
      <c r="AN1491" s="12"/>
      <c r="AO1491" s="12"/>
      <c r="AP1491" s="12"/>
      <c r="AQ1491" s="12"/>
      <c r="AR1491" s="12"/>
      <c r="AS1491" s="12"/>
      <c r="AT1491" s="12"/>
      <c r="AU1491" s="12"/>
      <c r="AV1491" s="12"/>
      <c r="AW1491" s="12"/>
      <c r="AX1491" s="12"/>
      <c r="AY1491" s="12"/>
      <c r="AZ1491" s="12"/>
      <c r="BA1491" s="12"/>
      <c r="BB1491" s="12"/>
      <c r="BC1491" s="12"/>
      <c r="BD1491" s="12"/>
      <c r="BE1491" s="12"/>
      <c r="BF1491" s="12"/>
      <c r="BG1491" s="12"/>
      <c r="BH1491" s="12"/>
      <c r="BI1491" s="12"/>
      <c r="BJ1491" s="12"/>
      <c r="BK1491" s="12"/>
      <c r="BL1491" s="12"/>
      <c r="BM1491" s="12"/>
      <c r="BN1491" s="12"/>
      <c r="BO1491" s="12"/>
      <c r="BP1491" s="12"/>
      <c r="BQ1491" s="12"/>
      <c r="BR1491" s="12"/>
      <c r="BS1491" s="12"/>
      <c r="BT1491" s="12"/>
      <c r="BU1491" s="12"/>
      <c r="BV1491" s="12"/>
      <c r="BW1491" s="12"/>
      <c r="BX1491" s="12"/>
      <c r="BY1491" s="12"/>
      <c r="BZ1491" s="12"/>
      <c r="CA1491" s="12"/>
      <c r="CB1491" s="12"/>
      <c r="CC1491" s="12"/>
      <c r="CD1491" s="12"/>
      <c r="CE1491" s="12"/>
      <c r="CF1491" s="12"/>
      <c r="CG1491" s="12"/>
      <c r="CH1491" s="12"/>
      <c r="CI1491" s="12"/>
      <c r="CJ1491" s="12"/>
    </row>
    <row r="1492" spans="1:88" ht="24.75" customHeight="1" x14ac:dyDescent="0.25">
      <c r="A1492" s="365"/>
      <c r="B1492" s="365"/>
      <c r="C1492" s="365"/>
      <c r="D1492" s="365"/>
      <c r="E1492" s="365"/>
      <c r="F1492" s="365"/>
      <c r="G1492" s="366" t="s">
        <v>2751</v>
      </c>
      <c r="H1492" s="366" t="s">
        <v>1432</v>
      </c>
      <c r="I1492" s="366" t="s">
        <v>2752</v>
      </c>
      <c r="J1492" s="367" t="s">
        <v>1704</v>
      </c>
      <c r="K1492" s="368"/>
      <c r="L1492" s="369">
        <v>2500</v>
      </c>
      <c r="M1492" s="368"/>
      <c r="N1492" s="368"/>
      <c r="O1492" s="368"/>
      <c r="P1492" s="365"/>
      <c r="Q1492" s="365"/>
      <c r="R1492" s="370">
        <v>2</v>
      </c>
      <c r="S1492" s="371">
        <v>1250</v>
      </c>
      <c r="T1492" s="370">
        <f t="shared" si="114"/>
        <v>1248</v>
      </c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  <c r="AI1492" s="12"/>
      <c r="AJ1492" s="12"/>
      <c r="AK1492" s="12"/>
      <c r="AL1492" s="12"/>
      <c r="AM1492" s="12"/>
      <c r="AN1492" s="12"/>
      <c r="AO1492" s="12"/>
      <c r="AP1492" s="12"/>
      <c r="AQ1492" s="12"/>
      <c r="AR1492" s="12"/>
      <c r="AS1492" s="12"/>
      <c r="AT1492" s="12"/>
      <c r="AU1492" s="12"/>
      <c r="AV1492" s="12"/>
      <c r="AW1492" s="12"/>
      <c r="AX1492" s="12"/>
      <c r="AY1492" s="12"/>
      <c r="AZ1492" s="12"/>
      <c r="BA1492" s="12"/>
      <c r="BB1492" s="12"/>
      <c r="BC1492" s="12"/>
      <c r="BD1492" s="12"/>
      <c r="BE1492" s="12"/>
      <c r="BF1492" s="12"/>
      <c r="BG1492" s="12"/>
      <c r="BH1492" s="12"/>
      <c r="BI1492" s="12"/>
      <c r="BJ1492" s="12"/>
      <c r="BK1492" s="12"/>
      <c r="BL1492" s="12"/>
      <c r="BM1492" s="12"/>
      <c r="BN1492" s="12"/>
      <c r="BO1492" s="12"/>
      <c r="BP1492" s="12"/>
      <c r="BQ1492" s="12"/>
      <c r="BR1492" s="12"/>
      <c r="BS1492" s="12"/>
      <c r="BT1492" s="12"/>
      <c r="BU1492" s="12"/>
      <c r="BV1492" s="12"/>
      <c r="BW1492" s="12"/>
      <c r="BX1492" s="12"/>
      <c r="BY1492" s="12"/>
      <c r="BZ1492" s="12"/>
      <c r="CA1492" s="12"/>
      <c r="CB1492" s="12"/>
      <c r="CC1492" s="12"/>
      <c r="CD1492" s="12"/>
      <c r="CE1492" s="12"/>
      <c r="CF1492" s="12"/>
      <c r="CG1492" s="12"/>
      <c r="CH1492" s="12"/>
      <c r="CI1492" s="12"/>
      <c r="CJ1492" s="12"/>
    </row>
    <row r="1493" spans="1:88" ht="24.75" customHeight="1" x14ac:dyDescent="0.25">
      <c r="A1493" s="365"/>
      <c r="B1493" s="365"/>
      <c r="C1493" s="365"/>
      <c r="D1493" s="365"/>
      <c r="E1493" s="365"/>
      <c r="F1493" s="365"/>
      <c r="G1493" s="366" t="s">
        <v>2753</v>
      </c>
      <c r="H1493" s="366" t="s">
        <v>1432</v>
      </c>
      <c r="I1493" s="366" t="s">
        <v>1102</v>
      </c>
      <c r="J1493" s="367" t="s">
        <v>1704</v>
      </c>
      <c r="K1493" s="368"/>
      <c r="L1493" s="369">
        <v>2000</v>
      </c>
      <c r="M1493" s="368"/>
      <c r="N1493" s="368"/>
      <c r="O1493" s="368"/>
      <c r="P1493" s="365"/>
      <c r="Q1493" s="365"/>
      <c r="R1493" s="370">
        <v>2</v>
      </c>
      <c r="S1493" s="371">
        <v>750</v>
      </c>
      <c r="T1493" s="370">
        <f t="shared" si="114"/>
        <v>1248</v>
      </c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  <c r="AM1493" s="12"/>
      <c r="AN1493" s="12"/>
      <c r="AO1493" s="12"/>
      <c r="AP1493" s="12"/>
      <c r="AQ1493" s="12"/>
      <c r="AR1493" s="12"/>
      <c r="AS1493" s="12"/>
      <c r="AT1493" s="12"/>
      <c r="AU1493" s="12"/>
      <c r="AV1493" s="12"/>
      <c r="AW1493" s="12"/>
      <c r="AX1493" s="12"/>
      <c r="AY1493" s="12"/>
      <c r="AZ1493" s="12"/>
      <c r="BA1493" s="12"/>
      <c r="BB1493" s="12"/>
      <c r="BC1493" s="12"/>
      <c r="BD1493" s="12"/>
      <c r="BE1493" s="12"/>
      <c r="BF1493" s="12"/>
      <c r="BG1493" s="12"/>
      <c r="BH1493" s="12"/>
      <c r="BI1493" s="12"/>
      <c r="BJ1493" s="12"/>
      <c r="BK1493" s="12"/>
      <c r="BL1493" s="12"/>
      <c r="BM1493" s="12"/>
      <c r="BN1493" s="12"/>
      <c r="BO1493" s="12"/>
      <c r="BP1493" s="12"/>
      <c r="BQ1493" s="12"/>
      <c r="BR1493" s="12"/>
      <c r="BS1493" s="12"/>
      <c r="BT1493" s="12"/>
      <c r="BU1493" s="12"/>
      <c r="BV1493" s="12"/>
      <c r="BW1493" s="12"/>
      <c r="BX1493" s="12"/>
      <c r="BY1493" s="12"/>
      <c r="BZ1493" s="12"/>
      <c r="CA1493" s="12"/>
      <c r="CB1493" s="12"/>
      <c r="CC1493" s="12"/>
      <c r="CD1493" s="12"/>
      <c r="CE1493" s="12"/>
      <c r="CF1493" s="12"/>
      <c r="CG1493" s="12"/>
      <c r="CH1493" s="12"/>
      <c r="CI1493" s="12"/>
      <c r="CJ1493" s="12"/>
    </row>
    <row r="1494" spans="1:88" ht="24.75" customHeight="1" x14ac:dyDescent="0.25">
      <c r="A1494" s="365"/>
      <c r="B1494" s="365"/>
      <c r="C1494" s="365"/>
      <c r="D1494" s="365"/>
      <c r="E1494" s="365"/>
      <c r="F1494" s="365"/>
      <c r="G1494" s="366" t="s">
        <v>2755</v>
      </c>
      <c r="H1494" s="366" t="s">
        <v>181</v>
      </c>
      <c r="I1494" s="366" t="s">
        <v>2747</v>
      </c>
      <c r="J1494" s="367" t="s">
        <v>1704</v>
      </c>
      <c r="K1494" s="368"/>
      <c r="L1494" s="369">
        <v>2500</v>
      </c>
      <c r="M1494" s="368"/>
      <c r="N1494" s="368"/>
      <c r="O1494" s="368"/>
      <c r="P1494" s="365"/>
      <c r="Q1494" s="365"/>
      <c r="R1494" s="370">
        <v>2</v>
      </c>
      <c r="S1494" s="371">
        <v>1250</v>
      </c>
      <c r="T1494" s="370">
        <f t="shared" si="114"/>
        <v>1248</v>
      </c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  <c r="AI1494" s="12"/>
      <c r="AJ1494" s="12"/>
      <c r="AK1494" s="12"/>
      <c r="AL1494" s="12"/>
      <c r="AM1494" s="12"/>
      <c r="AN1494" s="12"/>
      <c r="AO1494" s="12"/>
      <c r="AP1494" s="12"/>
      <c r="AQ1494" s="12"/>
      <c r="AR1494" s="12"/>
      <c r="AS1494" s="12"/>
      <c r="AT1494" s="12"/>
      <c r="AU1494" s="12"/>
      <c r="AV1494" s="12"/>
      <c r="AW1494" s="12"/>
      <c r="AX1494" s="12"/>
      <c r="AY1494" s="12"/>
      <c r="AZ1494" s="12"/>
      <c r="BA1494" s="12"/>
      <c r="BB1494" s="12"/>
      <c r="BC1494" s="12"/>
      <c r="BD1494" s="12"/>
      <c r="BE1494" s="12"/>
      <c r="BF1494" s="12"/>
      <c r="BG1494" s="12"/>
      <c r="BH1494" s="12"/>
      <c r="BI1494" s="12"/>
      <c r="BJ1494" s="12"/>
      <c r="BK1494" s="12"/>
      <c r="BL1494" s="12"/>
      <c r="BM1494" s="12"/>
      <c r="BN1494" s="12"/>
      <c r="BO1494" s="12"/>
      <c r="BP1494" s="12"/>
      <c r="BQ1494" s="12"/>
      <c r="BR1494" s="12"/>
      <c r="BS1494" s="12"/>
      <c r="BT1494" s="12"/>
      <c r="BU1494" s="12"/>
      <c r="BV1494" s="12"/>
      <c r="BW1494" s="12"/>
      <c r="BX1494" s="12"/>
      <c r="BY1494" s="12"/>
      <c r="BZ1494" s="12"/>
      <c r="CA1494" s="12"/>
      <c r="CB1494" s="12"/>
      <c r="CC1494" s="12"/>
      <c r="CD1494" s="12"/>
      <c r="CE1494" s="12"/>
      <c r="CF1494" s="12"/>
      <c r="CG1494" s="12"/>
      <c r="CH1494" s="12"/>
      <c r="CI1494" s="12"/>
      <c r="CJ1494" s="12"/>
    </row>
    <row r="1495" spans="1:88" ht="24.75" customHeight="1" x14ac:dyDescent="0.25">
      <c r="A1495" s="365"/>
      <c r="B1495" s="365"/>
      <c r="C1495" s="365"/>
      <c r="D1495" s="365"/>
      <c r="E1495" s="365"/>
      <c r="F1495" s="365"/>
      <c r="G1495" s="366" t="s">
        <v>2756</v>
      </c>
      <c r="H1495" s="366" t="s">
        <v>1339</v>
      </c>
      <c r="I1495" s="366" t="s">
        <v>2757</v>
      </c>
      <c r="J1495" s="367" t="s">
        <v>1704</v>
      </c>
      <c r="K1495" s="368"/>
      <c r="L1495" s="369">
        <v>2500</v>
      </c>
      <c r="M1495" s="368"/>
      <c r="N1495" s="368"/>
      <c r="O1495" s="368"/>
      <c r="P1495" s="365"/>
      <c r="Q1495" s="365"/>
      <c r="R1495" s="370">
        <v>2</v>
      </c>
      <c r="S1495" s="371">
        <v>750</v>
      </c>
      <c r="T1495" s="370">
        <f t="shared" si="114"/>
        <v>1748</v>
      </c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  <c r="AI1495" s="12"/>
      <c r="AJ1495" s="12"/>
      <c r="AK1495" s="12"/>
      <c r="AL1495" s="12"/>
      <c r="AM1495" s="12"/>
      <c r="AN1495" s="12"/>
      <c r="AO1495" s="12"/>
      <c r="AP1495" s="12"/>
      <c r="AQ1495" s="12"/>
      <c r="AR1495" s="12"/>
      <c r="AS1495" s="12"/>
      <c r="AT1495" s="12"/>
      <c r="AU1495" s="12"/>
      <c r="AV1495" s="12"/>
      <c r="AW1495" s="12"/>
      <c r="AX1495" s="12"/>
      <c r="AY1495" s="12"/>
      <c r="AZ1495" s="12"/>
      <c r="BA1495" s="12"/>
      <c r="BB1495" s="12"/>
      <c r="BC1495" s="12"/>
      <c r="BD1495" s="12"/>
      <c r="BE1495" s="12"/>
      <c r="BF1495" s="12"/>
      <c r="BG1495" s="12"/>
      <c r="BH1495" s="12"/>
      <c r="BI1495" s="12"/>
      <c r="BJ1495" s="12"/>
      <c r="BK1495" s="12"/>
      <c r="BL1495" s="12"/>
      <c r="BM1495" s="12"/>
      <c r="BN1495" s="12"/>
      <c r="BO1495" s="12"/>
      <c r="BP1495" s="12"/>
      <c r="BQ1495" s="12"/>
      <c r="BR1495" s="12"/>
      <c r="BS1495" s="12"/>
      <c r="BT1495" s="12"/>
      <c r="BU1495" s="12"/>
      <c r="BV1495" s="12"/>
      <c r="BW1495" s="12"/>
      <c r="BX1495" s="12"/>
      <c r="BY1495" s="12"/>
      <c r="BZ1495" s="12"/>
      <c r="CA1495" s="12"/>
      <c r="CB1495" s="12"/>
      <c r="CC1495" s="12"/>
      <c r="CD1495" s="12"/>
      <c r="CE1495" s="12"/>
      <c r="CF1495" s="12"/>
      <c r="CG1495" s="12"/>
      <c r="CH1495" s="12"/>
      <c r="CI1495" s="12"/>
      <c r="CJ1495" s="12"/>
    </row>
    <row r="1496" spans="1:88" ht="24.75" customHeight="1" x14ac:dyDescent="0.25">
      <c r="A1496" s="365"/>
      <c r="B1496" s="365"/>
      <c r="C1496" s="365"/>
      <c r="D1496" s="365"/>
      <c r="E1496" s="365"/>
      <c r="F1496" s="365"/>
      <c r="G1496" s="366" t="s">
        <v>2758</v>
      </c>
      <c r="H1496" s="366" t="s">
        <v>2759</v>
      </c>
      <c r="I1496" s="366" t="s">
        <v>1691</v>
      </c>
      <c r="J1496" s="367" t="s">
        <v>1704</v>
      </c>
      <c r="K1496" s="368"/>
      <c r="L1496" s="369">
        <v>1750</v>
      </c>
      <c r="M1496" s="368"/>
      <c r="N1496" s="368"/>
      <c r="O1496" s="368"/>
      <c r="P1496" s="365"/>
      <c r="Q1496" s="365"/>
      <c r="R1496" s="370">
        <v>2</v>
      </c>
      <c r="S1496" s="371">
        <v>750</v>
      </c>
      <c r="T1496" s="370">
        <f t="shared" si="114"/>
        <v>998</v>
      </c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  <c r="AM1496" s="12"/>
      <c r="AN1496" s="12"/>
      <c r="AO1496" s="12"/>
      <c r="AP1496" s="12"/>
      <c r="AQ1496" s="12"/>
      <c r="AR1496" s="12"/>
      <c r="AS1496" s="12"/>
      <c r="AT1496" s="12"/>
      <c r="AU1496" s="12"/>
      <c r="AV1496" s="12"/>
      <c r="AW1496" s="12"/>
      <c r="AX1496" s="12"/>
      <c r="AY1496" s="12"/>
      <c r="AZ1496" s="12"/>
      <c r="BA1496" s="12"/>
      <c r="BB1496" s="12"/>
      <c r="BC1496" s="12"/>
      <c r="BD1496" s="12"/>
      <c r="BE1496" s="12"/>
      <c r="BF1496" s="12"/>
      <c r="BG1496" s="12"/>
      <c r="BH1496" s="12"/>
      <c r="BI1496" s="12"/>
      <c r="BJ1496" s="12"/>
      <c r="BK1496" s="12"/>
      <c r="BL1496" s="12"/>
      <c r="BM1496" s="12"/>
      <c r="BN1496" s="12"/>
      <c r="BO1496" s="12"/>
      <c r="BP1496" s="12"/>
      <c r="BQ1496" s="12"/>
      <c r="BR1496" s="12"/>
      <c r="BS1496" s="12"/>
      <c r="BT1496" s="12"/>
      <c r="BU1496" s="12"/>
      <c r="BV1496" s="12"/>
      <c r="BW1496" s="12"/>
      <c r="BX1496" s="12"/>
      <c r="BY1496" s="12"/>
      <c r="BZ1496" s="12"/>
      <c r="CA1496" s="12"/>
      <c r="CB1496" s="12"/>
      <c r="CC1496" s="12"/>
      <c r="CD1496" s="12"/>
      <c r="CE1496" s="12"/>
      <c r="CF1496" s="12"/>
      <c r="CG1496" s="12"/>
      <c r="CH1496" s="12"/>
      <c r="CI1496" s="12"/>
      <c r="CJ1496" s="12"/>
    </row>
    <row r="1497" spans="1:88" ht="24.75" customHeight="1" x14ac:dyDescent="0.25">
      <c r="A1497" s="365"/>
      <c r="B1497" s="365"/>
      <c r="C1497" s="365"/>
      <c r="D1497" s="365"/>
      <c r="E1497" s="365"/>
      <c r="F1497" s="365"/>
      <c r="G1497" s="366" t="s">
        <v>2760</v>
      </c>
      <c r="H1497" s="366" t="s">
        <v>617</v>
      </c>
      <c r="I1497" s="366" t="s">
        <v>2749</v>
      </c>
      <c r="J1497" s="367" t="s">
        <v>1704</v>
      </c>
      <c r="K1497" s="368"/>
      <c r="L1497" s="369">
        <v>2000</v>
      </c>
      <c r="M1497" s="368"/>
      <c r="N1497" s="368"/>
      <c r="O1497" s="368"/>
      <c r="P1497" s="365"/>
      <c r="Q1497" s="365"/>
      <c r="R1497" s="370">
        <v>2</v>
      </c>
      <c r="S1497" s="371">
        <v>750</v>
      </c>
      <c r="T1497" s="370">
        <f t="shared" si="114"/>
        <v>1248</v>
      </c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  <c r="AI1497" s="12"/>
      <c r="AJ1497" s="12"/>
      <c r="AK1497" s="12"/>
      <c r="AL1497" s="12"/>
      <c r="AM1497" s="12"/>
      <c r="AN1497" s="12"/>
      <c r="AO1497" s="12"/>
      <c r="AP1497" s="12"/>
      <c r="AQ1497" s="12"/>
      <c r="AR1497" s="12"/>
      <c r="AS1497" s="12"/>
      <c r="AT1497" s="12"/>
      <c r="AU1497" s="12"/>
      <c r="AV1497" s="12"/>
      <c r="AW1497" s="12"/>
      <c r="AX1497" s="12"/>
      <c r="AY1497" s="12"/>
      <c r="AZ1497" s="12"/>
      <c r="BA1497" s="12"/>
      <c r="BB1497" s="12"/>
      <c r="BC1497" s="12"/>
      <c r="BD1497" s="12"/>
      <c r="BE1497" s="12"/>
      <c r="BF1497" s="12"/>
      <c r="BG1497" s="12"/>
      <c r="BH1497" s="12"/>
      <c r="BI1497" s="12"/>
      <c r="BJ1497" s="12"/>
      <c r="BK1497" s="12"/>
      <c r="BL1497" s="12"/>
      <c r="BM1497" s="12"/>
      <c r="BN1497" s="12"/>
      <c r="BO1497" s="12"/>
      <c r="BP1497" s="12"/>
      <c r="BQ1497" s="12"/>
      <c r="BR1497" s="12"/>
      <c r="BS1497" s="12"/>
      <c r="BT1497" s="12"/>
      <c r="BU1497" s="12"/>
      <c r="BV1497" s="12"/>
      <c r="BW1497" s="12"/>
      <c r="BX1497" s="12"/>
      <c r="BY1497" s="12"/>
      <c r="BZ1497" s="12"/>
      <c r="CA1497" s="12"/>
      <c r="CB1497" s="12"/>
      <c r="CC1497" s="12"/>
      <c r="CD1497" s="12"/>
      <c r="CE1497" s="12"/>
      <c r="CF1497" s="12"/>
      <c r="CG1497" s="12"/>
      <c r="CH1497" s="12"/>
      <c r="CI1497" s="12"/>
      <c r="CJ1497" s="12"/>
    </row>
    <row r="1498" spans="1:88" ht="24.75" customHeight="1" x14ac:dyDescent="0.25">
      <c r="A1498" s="365"/>
      <c r="B1498" s="365"/>
      <c r="C1498" s="365"/>
      <c r="D1498" s="365"/>
      <c r="E1498" s="365"/>
      <c r="F1498" s="365"/>
      <c r="G1498" s="366" t="s">
        <v>360</v>
      </c>
      <c r="H1498" s="366" t="s">
        <v>1784</v>
      </c>
      <c r="I1498" s="366" t="s">
        <v>1691</v>
      </c>
      <c r="J1498" s="367" t="s">
        <v>1704</v>
      </c>
      <c r="K1498" s="368"/>
      <c r="L1498" s="369">
        <v>1750</v>
      </c>
      <c r="M1498" s="368"/>
      <c r="N1498" s="368"/>
      <c r="O1498" s="368"/>
      <c r="P1498" s="365"/>
      <c r="Q1498" s="365"/>
      <c r="R1498" s="370">
        <v>2</v>
      </c>
      <c r="S1498" s="371">
        <v>750</v>
      </c>
      <c r="T1498" s="370">
        <f t="shared" si="114"/>
        <v>998</v>
      </c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  <c r="AI1498" s="12"/>
      <c r="AJ1498" s="12"/>
      <c r="AK1498" s="12"/>
      <c r="AL1498" s="12"/>
      <c r="AM1498" s="12"/>
      <c r="AN1498" s="12"/>
      <c r="AO1498" s="12"/>
      <c r="AP1498" s="12"/>
      <c r="AQ1498" s="12"/>
      <c r="AR1498" s="12"/>
      <c r="AS1498" s="12"/>
      <c r="AT1498" s="12"/>
      <c r="AU1498" s="12"/>
      <c r="AV1498" s="12"/>
      <c r="AW1498" s="12"/>
      <c r="AX1498" s="12"/>
      <c r="AY1498" s="12"/>
      <c r="AZ1498" s="12"/>
      <c r="BA1498" s="12"/>
      <c r="BB1498" s="12"/>
      <c r="BC1498" s="12"/>
      <c r="BD1498" s="12"/>
      <c r="BE1498" s="12"/>
      <c r="BF1498" s="12"/>
      <c r="BG1498" s="12"/>
      <c r="BH1498" s="12"/>
      <c r="BI1498" s="12"/>
      <c r="BJ1498" s="12"/>
      <c r="BK1498" s="12"/>
      <c r="BL1498" s="12"/>
      <c r="BM1498" s="12"/>
      <c r="BN1498" s="12"/>
      <c r="BO1498" s="12"/>
      <c r="BP1498" s="12"/>
      <c r="BQ1498" s="12"/>
      <c r="BR1498" s="12"/>
      <c r="BS1498" s="12"/>
      <c r="BT1498" s="12"/>
      <c r="BU1498" s="12"/>
      <c r="BV1498" s="12"/>
      <c r="BW1498" s="12"/>
      <c r="BX1498" s="12"/>
      <c r="BY1498" s="12"/>
      <c r="BZ1498" s="12"/>
      <c r="CA1498" s="12"/>
      <c r="CB1498" s="12"/>
      <c r="CC1498" s="12"/>
      <c r="CD1498" s="12"/>
      <c r="CE1498" s="12"/>
      <c r="CF1498" s="12"/>
      <c r="CG1498" s="12"/>
      <c r="CH1498" s="12"/>
      <c r="CI1498" s="12"/>
      <c r="CJ1498" s="12"/>
    </row>
    <row r="1499" spans="1:88" ht="24.75" customHeight="1" x14ac:dyDescent="0.25">
      <c r="A1499" s="365"/>
      <c r="B1499" s="365"/>
      <c r="C1499" s="365"/>
      <c r="D1499" s="365"/>
      <c r="E1499" s="365"/>
      <c r="F1499" s="365"/>
      <c r="G1499" s="366" t="s">
        <v>360</v>
      </c>
      <c r="H1499" s="366" t="s">
        <v>2761</v>
      </c>
      <c r="I1499" s="366" t="s">
        <v>1691</v>
      </c>
      <c r="J1499" s="367" t="s">
        <v>1704</v>
      </c>
      <c r="K1499" s="368"/>
      <c r="L1499" s="369">
        <v>1750</v>
      </c>
      <c r="M1499" s="368"/>
      <c r="N1499" s="368"/>
      <c r="O1499" s="368"/>
      <c r="P1499" s="365"/>
      <c r="Q1499" s="365"/>
      <c r="R1499" s="370">
        <v>2</v>
      </c>
      <c r="S1499" s="371">
        <v>750</v>
      </c>
      <c r="T1499" s="370">
        <f t="shared" si="114"/>
        <v>998</v>
      </c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M1499" s="12"/>
      <c r="AN1499" s="12"/>
      <c r="AO1499" s="12"/>
      <c r="AP1499" s="12"/>
      <c r="AQ1499" s="12"/>
      <c r="AR1499" s="12"/>
      <c r="AS1499" s="12"/>
      <c r="AT1499" s="12"/>
      <c r="AU1499" s="12"/>
      <c r="AV1499" s="12"/>
      <c r="AW1499" s="12"/>
      <c r="AX1499" s="12"/>
      <c r="AY1499" s="12"/>
      <c r="AZ1499" s="12"/>
      <c r="BA1499" s="12"/>
      <c r="BB1499" s="12"/>
      <c r="BC1499" s="12"/>
      <c r="BD1499" s="12"/>
      <c r="BE1499" s="12"/>
      <c r="BF1499" s="12"/>
      <c r="BG1499" s="12"/>
      <c r="BH1499" s="12"/>
      <c r="BI1499" s="12"/>
      <c r="BJ1499" s="12"/>
      <c r="BK1499" s="12"/>
      <c r="BL1499" s="12"/>
      <c r="BM1499" s="12"/>
      <c r="BN1499" s="12"/>
      <c r="BO1499" s="12"/>
      <c r="BP1499" s="12"/>
      <c r="BQ1499" s="12"/>
      <c r="BR1499" s="12"/>
      <c r="BS1499" s="12"/>
      <c r="BT1499" s="12"/>
      <c r="BU1499" s="12"/>
      <c r="BV1499" s="12"/>
      <c r="BW1499" s="12"/>
      <c r="BX1499" s="12"/>
      <c r="BY1499" s="12"/>
      <c r="BZ1499" s="12"/>
      <c r="CA1499" s="12"/>
      <c r="CB1499" s="12"/>
      <c r="CC1499" s="12"/>
      <c r="CD1499" s="12"/>
      <c r="CE1499" s="12"/>
      <c r="CF1499" s="12"/>
      <c r="CG1499" s="12"/>
      <c r="CH1499" s="12"/>
      <c r="CI1499" s="12"/>
      <c r="CJ1499" s="12"/>
    </row>
    <row r="1500" spans="1:88" ht="24.75" customHeight="1" x14ac:dyDescent="0.25">
      <c r="A1500" s="365"/>
      <c r="B1500" s="365"/>
      <c r="C1500" s="365"/>
      <c r="D1500" s="365"/>
      <c r="E1500" s="365"/>
      <c r="F1500" s="365"/>
      <c r="G1500" s="366" t="s">
        <v>2762</v>
      </c>
      <c r="H1500" s="366" t="s">
        <v>608</v>
      </c>
      <c r="I1500" s="366" t="s">
        <v>2763</v>
      </c>
      <c r="J1500" s="367" t="s">
        <v>1704</v>
      </c>
      <c r="K1500" s="368"/>
      <c r="L1500" s="369">
        <v>3500</v>
      </c>
      <c r="M1500" s="368"/>
      <c r="N1500" s="368"/>
      <c r="O1500" s="368"/>
      <c r="P1500" s="365"/>
      <c r="Q1500" s="365"/>
      <c r="R1500" s="370">
        <v>2</v>
      </c>
      <c r="S1500" s="371">
        <v>1250</v>
      </c>
      <c r="T1500" s="370">
        <f t="shared" si="114"/>
        <v>2248</v>
      </c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  <c r="AI1500" s="12"/>
      <c r="AJ1500" s="12"/>
      <c r="AK1500" s="12"/>
      <c r="AL1500" s="12"/>
      <c r="AM1500" s="12"/>
      <c r="AN1500" s="12"/>
      <c r="AO1500" s="12"/>
      <c r="AP1500" s="12"/>
      <c r="AQ1500" s="12"/>
      <c r="AR1500" s="12"/>
      <c r="AS1500" s="12"/>
      <c r="AT1500" s="12"/>
      <c r="AU1500" s="12"/>
      <c r="AV1500" s="12"/>
      <c r="AW1500" s="12"/>
      <c r="AX1500" s="12"/>
      <c r="AY1500" s="12"/>
      <c r="AZ1500" s="12"/>
      <c r="BA1500" s="12"/>
      <c r="BB1500" s="12"/>
      <c r="BC1500" s="12"/>
      <c r="BD1500" s="12"/>
      <c r="BE1500" s="12"/>
      <c r="BF1500" s="12"/>
      <c r="BG1500" s="12"/>
      <c r="BH1500" s="12"/>
      <c r="BI1500" s="12"/>
      <c r="BJ1500" s="12"/>
      <c r="BK1500" s="12"/>
      <c r="BL1500" s="12"/>
      <c r="BM1500" s="12"/>
      <c r="BN1500" s="12"/>
      <c r="BO1500" s="12"/>
      <c r="BP1500" s="12"/>
      <c r="BQ1500" s="12"/>
      <c r="BR1500" s="12"/>
      <c r="BS1500" s="12"/>
      <c r="BT1500" s="12"/>
      <c r="BU1500" s="12"/>
      <c r="BV1500" s="12"/>
      <c r="BW1500" s="12"/>
      <c r="BX1500" s="12"/>
      <c r="BY1500" s="12"/>
      <c r="BZ1500" s="12"/>
      <c r="CA1500" s="12"/>
      <c r="CB1500" s="12"/>
      <c r="CC1500" s="12"/>
      <c r="CD1500" s="12"/>
      <c r="CE1500" s="12"/>
      <c r="CF1500" s="12"/>
      <c r="CG1500" s="12"/>
      <c r="CH1500" s="12"/>
      <c r="CI1500" s="12"/>
      <c r="CJ1500" s="12"/>
    </row>
    <row r="1501" spans="1:88" ht="24.75" customHeight="1" x14ac:dyDescent="0.25">
      <c r="A1501" s="365"/>
      <c r="B1501" s="365"/>
      <c r="C1501" s="365"/>
      <c r="D1501" s="365"/>
      <c r="E1501" s="365"/>
      <c r="F1501" s="365"/>
      <c r="G1501" s="366" t="s">
        <v>2764</v>
      </c>
      <c r="H1501" s="366" t="s">
        <v>635</v>
      </c>
      <c r="I1501" s="366" t="s">
        <v>2765</v>
      </c>
      <c r="J1501" s="367" t="s">
        <v>1704</v>
      </c>
      <c r="K1501" s="368"/>
      <c r="L1501" s="369">
        <v>2000</v>
      </c>
      <c r="M1501" s="368"/>
      <c r="N1501" s="368"/>
      <c r="O1501" s="368"/>
      <c r="P1501" s="365"/>
      <c r="Q1501" s="365"/>
      <c r="R1501" s="370">
        <v>2</v>
      </c>
      <c r="S1501" s="371">
        <v>1250</v>
      </c>
      <c r="T1501" s="370">
        <f t="shared" si="114"/>
        <v>748</v>
      </c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  <c r="AI1501" s="12"/>
      <c r="AJ1501" s="12"/>
      <c r="AK1501" s="12"/>
      <c r="AL1501" s="12"/>
      <c r="AM1501" s="12"/>
      <c r="AN1501" s="12"/>
      <c r="AO1501" s="12"/>
      <c r="AP1501" s="12"/>
      <c r="AQ1501" s="12"/>
      <c r="AR1501" s="12"/>
      <c r="AS1501" s="12"/>
      <c r="AT1501" s="12"/>
      <c r="AU1501" s="12"/>
      <c r="AV1501" s="12"/>
      <c r="AW1501" s="12"/>
      <c r="AX1501" s="12"/>
      <c r="AY1501" s="12"/>
      <c r="AZ1501" s="12"/>
      <c r="BA1501" s="12"/>
      <c r="BB1501" s="12"/>
      <c r="BC1501" s="12"/>
      <c r="BD1501" s="12"/>
      <c r="BE1501" s="12"/>
      <c r="BF1501" s="12"/>
      <c r="BG1501" s="12"/>
      <c r="BH1501" s="12"/>
      <c r="BI1501" s="12"/>
      <c r="BJ1501" s="12"/>
      <c r="BK1501" s="12"/>
      <c r="BL1501" s="12"/>
      <c r="BM1501" s="12"/>
      <c r="BN1501" s="12"/>
      <c r="BO1501" s="12"/>
      <c r="BP1501" s="12"/>
      <c r="BQ1501" s="12"/>
      <c r="BR1501" s="12"/>
      <c r="BS1501" s="12"/>
      <c r="BT1501" s="12"/>
      <c r="BU1501" s="12"/>
      <c r="BV1501" s="12"/>
      <c r="BW1501" s="12"/>
      <c r="BX1501" s="12"/>
      <c r="BY1501" s="12"/>
      <c r="BZ1501" s="12"/>
      <c r="CA1501" s="12"/>
      <c r="CB1501" s="12"/>
      <c r="CC1501" s="12"/>
      <c r="CD1501" s="12"/>
      <c r="CE1501" s="12"/>
      <c r="CF1501" s="12"/>
      <c r="CG1501" s="12"/>
      <c r="CH1501" s="12"/>
      <c r="CI1501" s="12"/>
      <c r="CJ1501" s="12"/>
    </row>
    <row r="1502" spans="1:88" ht="24.75" customHeight="1" x14ac:dyDescent="0.25">
      <c r="A1502" s="365"/>
      <c r="B1502" s="365"/>
      <c r="C1502" s="365"/>
      <c r="D1502" s="365"/>
      <c r="E1502" s="365"/>
      <c r="F1502" s="365"/>
      <c r="G1502" s="366" t="s">
        <v>2766</v>
      </c>
      <c r="H1502" s="366" t="s">
        <v>635</v>
      </c>
      <c r="I1502" s="366" t="s">
        <v>2767</v>
      </c>
      <c r="J1502" s="367" t="s">
        <v>1704</v>
      </c>
      <c r="K1502" s="368"/>
      <c r="L1502" s="369">
        <v>2000</v>
      </c>
      <c r="M1502" s="368"/>
      <c r="N1502" s="368"/>
      <c r="O1502" s="368"/>
      <c r="P1502" s="365"/>
      <c r="Q1502" s="365"/>
      <c r="R1502" s="370">
        <v>2</v>
      </c>
      <c r="S1502" s="371">
        <v>1250</v>
      </c>
      <c r="T1502" s="370">
        <f t="shared" si="114"/>
        <v>748</v>
      </c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  <c r="AM1502" s="12"/>
      <c r="AN1502" s="12"/>
      <c r="AO1502" s="12"/>
      <c r="AP1502" s="12"/>
      <c r="AQ1502" s="12"/>
      <c r="AR1502" s="12"/>
      <c r="AS1502" s="12"/>
      <c r="AT1502" s="12"/>
      <c r="AU1502" s="12"/>
      <c r="AV1502" s="12"/>
      <c r="AW1502" s="12"/>
      <c r="AX1502" s="12"/>
      <c r="AY1502" s="12"/>
      <c r="AZ1502" s="12"/>
      <c r="BA1502" s="12"/>
      <c r="BB1502" s="12"/>
      <c r="BC1502" s="12"/>
      <c r="BD1502" s="12"/>
      <c r="BE1502" s="12"/>
      <c r="BF1502" s="12"/>
      <c r="BG1502" s="12"/>
      <c r="BH1502" s="12"/>
      <c r="BI1502" s="12"/>
      <c r="BJ1502" s="12"/>
      <c r="BK1502" s="12"/>
      <c r="BL1502" s="12"/>
      <c r="BM1502" s="12"/>
      <c r="BN1502" s="12"/>
      <c r="BO1502" s="12"/>
      <c r="BP1502" s="12"/>
      <c r="BQ1502" s="12"/>
      <c r="BR1502" s="12"/>
      <c r="BS1502" s="12"/>
      <c r="BT1502" s="12"/>
      <c r="BU1502" s="12"/>
      <c r="BV1502" s="12"/>
      <c r="BW1502" s="12"/>
      <c r="BX1502" s="12"/>
      <c r="BY1502" s="12"/>
      <c r="BZ1502" s="12"/>
      <c r="CA1502" s="12"/>
      <c r="CB1502" s="12"/>
      <c r="CC1502" s="12"/>
      <c r="CD1502" s="12"/>
      <c r="CE1502" s="12"/>
      <c r="CF1502" s="12"/>
      <c r="CG1502" s="12"/>
      <c r="CH1502" s="12"/>
      <c r="CI1502" s="12"/>
      <c r="CJ1502" s="12"/>
    </row>
    <row r="1503" spans="1:88" ht="24.75" customHeight="1" x14ac:dyDescent="0.25">
      <c r="A1503" s="365"/>
      <c r="B1503" s="365"/>
      <c r="C1503" s="365"/>
      <c r="D1503" s="365"/>
      <c r="E1503" s="365"/>
      <c r="F1503" s="365"/>
      <c r="G1503" s="366" t="s">
        <v>2769</v>
      </c>
      <c r="H1503" s="366" t="s">
        <v>2768</v>
      </c>
      <c r="I1503" s="366" t="s">
        <v>2770</v>
      </c>
      <c r="J1503" s="367" t="s">
        <v>1704</v>
      </c>
      <c r="K1503" s="368"/>
      <c r="L1503" s="369">
        <v>2000</v>
      </c>
      <c r="M1503" s="368"/>
      <c r="N1503" s="368"/>
      <c r="O1503" s="368"/>
      <c r="P1503" s="365"/>
      <c r="Q1503" s="365"/>
      <c r="R1503" s="370">
        <v>2</v>
      </c>
      <c r="S1503" s="371">
        <v>1250</v>
      </c>
      <c r="T1503" s="370">
        <f t="shared" si="114"/>
        <v>748</v>
      </c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  <c r="AJ1503" s="12"/>
      <c r="AK1503" s="12"/>
      <c r="AL1503" s="12"/>
      <c r="AM1503" s="12"/>
      <c r="AN1503" s="12"/>
      <c r="AO1503" s="12"/>
      <c r="AP1503" s="12"/>
      <c r="AQ1503" s="12"/>
      <c r="AR1503" s="12"/>
      <c r="AS1503" s="12"/>
      <c r="AT1503" s="12"/>
      <c r="AU1503" s="12"/>
      <c r="AV1503" s="12"/>
      <c r="AW1503" s="12"/>
      <c r="AX1503" s="12"/>
      <c r="AY1503" s="12"/>
      <c r="AZ1503" s="12"/>
      <c r="BA1503" s="12"/>
      <c r="BB1503" s="12"/>
      <c r="BC1503" s="12"/>
      <c r="BD1503" s="12"/>
      <c r="BE1503" s="12"/>
      <c r="BF1503" s="12"/>
      <c r="BG1503" s="12"/>
      <c r="BH1503" s="12"/>
      <c r="BI1503" s="12"/>
      <c r="BJ1503" s="12"/>
      <c r="BK1503" s="12"/>
      <c r="BL1503" s="12"/>
      <c r="BM1503" s="12"/>
      <c r="BN1503" s="12"/>
      <c r="BO1503" s="12"/>
      <c r="BP1503" s="12"/>
      <c r="BQ1503" s="12"/>
      <c r="BR1503" s="12"/>
      <c r="BS1503" s="12"/>
      <c r="BT1503" s="12"/>
      <c r="BU1503" s="12"/>
      <c r="BV1503" s="12"/>
      <c r="BW1503" s="12"/>
      <c r="BX1503" s="12"/>
      <c r="BY1503" s="12"/>
      <c r="BZ1503" s="12"/>
      <c r="CA1503" s="12"/>
      <c r="CB1503" s="12"/>
      <c r="CC1503" s="12"/>
      <c r="CD1503" s="12"/>
      <c r="CE1503" s="12"/>
      <c r="CF1503" s="12"/>
      <c r="CG1503" s="12"/>
      <c r="CH1503" s="12"/>
      <c r="CI1503" s="12"/>
      <c r="CJ1503" s="12"/>
    </row>
    <row r="1504" spans="1:88" ht="24.75" customHeight="1" x14ac:dyDescent="0.25">
      <c r="A1504" s="365"/>
      <c r="B1504" s="365"/>
      <c r="C1504" s="365"/>
      <c r="D1504" s="365"/>
      <c r="E1504" s="365"/>
      <c r="F1504" s="365"/>
      <c r="G1504" s="366" t="s">
        <v>3008</v>
      </c>
      <c r="H1504" s="366" t="s">
        <v>1339</v>
      </c>
      <c r="I1504" s="366" t="s">
        <v>2744</v>
      </c>
      <c r="J1504" s="367" t="s">
        <v>2022</v>
      </c>
      <c r="K1504" s="368"/>
      <c r="L1504" s="369">
        <v>1750</v>
      </c>
      <c r="M1504" s="368"/>
      <c r="N1504" s="368"/>
      <c r="O1504" s="368"/>
      <c r="P1504" s="365"/>
      <c r="Q1504" s="365"/>
      <c r="R1504" s="370">
        <v>2</v>
      </c>
      <c r="S1504" s="370">
        <f>+L1504-R1504</f>
        <v>1748</v>
      </c>
      <c r="T1504" s="371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  <c r="AJ1504" s="12"/>
      <c r="AK1504" s="12"/>
      <c r="AL1504" s="12"/>
      <c r="AM1504" s="12"/>
      <c r="AN1504" s="12"/>
      <c r="AO1504" s="12"/>
      <c r="AP1504" s="12"/>
      <c r="AQ1504" s="12"/>
      <c r="AR1504" s="12"/>
      <c r="AS1504" s="12"/>
      <c r="AT1504" s="12"/>
      <c r="AU1504" s="12"/>
      <c r="AV1504" s="12"/>
      <c r="AW1504" s="12"/>
      <c r="AX1504" s="12"/>
      <c r="AY1504" s="12"/>
      <c r="AZ1504" s="12"/>
      <c r="BA1504" s="12"/>
      <c r="BB1504" s="12"/>
      <c r="BC1504" s="12"/>
      <c r="BD1504" s="12"/>
      <c r="BE1504" s="12"/>
      <c r="BF1504" s="12"/>
      <c r="BG1504" s="12"/>
      <c r="BH1504" s="12"/>
      <c r="BI1504" s="12"/>
      <c r="BJ1504" s="12"/>
      <c r="BK1504" s="12"/>
      <c r="BL1504" s="12"/>
      <c r="BM1504" s="12"/>
      <c r="BN1504" s="12"/>
      <c r="BO1504" s="12"/>
      <c r="BP1504" s="12"/>
      <c r="BQ1504" s="12"/>
      <c r="BR1504" s="12"/>
      <c r="BS1504" s="12"/>
      <c r="BT1504" s="12"/>
      <c r="BU1504" s="12"/>
      <c r="BV1504" s="12"/>
      <c r="BW1504" s="12"/>
      <c r="BX1504" s="12"/>
      <c r="BY1504" s="12"/>
      <c r="BZ1504" s="12"/>
      <c r="CA1504" s="12"/>
      <c r="CB1504" s="12"/>
      <c r="CC1504" s="12"/>
      <c r="CD1504" s="12"/>
      <c r="CE1504" s="12"/>
      <c r="CF1504" s="12"/>
      <c r="CG1504" s="12"/>
      <c r="CH1504" s="12"/>
      <c r="CI1504" s="12"/>
      <c r="CJ1504" s="12"/>
    </row>
    <row r="1505" spans="1:88" ht="24.75" customHeight="1" x14ac:dyDescent="0.25">
      <c r="A1505" s="365"/>
      <c r="B1505" s="365"/>
      <c r="C1505" s="365"/>
      <c r="D1505" s="365"/>
      <c r="E1505" s="365"/>
      <c r="F1505" s="365"/>
      <c r="G1505" s="366"/>
      <c r="H1505" s="366"/>
      <c r="I1505" s="366"/>
      <c r="J1505" s="367"/>
      <c r="K1505" s="368"/>
      <c r="L1505" s="369"/>
      <c r="M1505" s="368"/>
      <c r="N1505" s="368"/>
      <c r="O1505" s="368"/>
      <c r="P1505" s="365"/>
      <c r="Q1505" s="365"/>
      <c r="R1505" s="398">
        <v>1000</v>
      </c>
      <c r="S1505" s="378">
        <f>+L1504-R1504-R1505</f>
        <v>748</v>
      </c>
      <c r="T1505" s="371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  <c r="AM1505" s="12"/>
      <c r="AN1505" s="12"/>
      <c r="AO1505" s="12"/>
      <c r="AP1505" s="12"/>
      <c r="AQ1505" s="12"/>
      <c r="AR1505" s="12"/>
      <c r="AS1505" s="12"/>
      <c r="AT1505" s="12"/>
      <c r="AU1505" s="12"/>
      <c r="AV1505" s="12"/>
      <c r="AW1505" s="12"/>
      <c r="AX1505" s="12"/>
      <c r="AY1505" s="12"/>
      <c r="AZ1505" s="12"/>
      <c r="BA1505" s="12"/>
      <c r="BB1505" s="12"/>
      <c r="BC1505" s="12"/>
      <c r="BD1505" s="12"/>
      <c r="BE1505" s="12"/>
      <c r="BF1505" s="12"/>
      <c r="BG1505" s="12"/>
      <c r="BH1505" s="12"/>
      <c r="BI1505" s="12"/>
      <c r="BJ1505" s="12"/>
      <c r="BK1505" s="12"/>
      <c r="BL1505" s="12"/>
      <c r="BM1505" s="12"/>
      <c r="BN1505" s="12"/>
      <c r="BO1505" s="12"/>
      <c r="BP1505" s="12"/>
      <c r="BQ1505" s="12"/>
      <c r="BR1505" s="12"/>
      <c r="BS1505" s="12"/>
      <c r="BT1505" s="12"/>
      <c r="BU1505" s="12"/>
      <c r="BV1505" s="12"/>
      <c r="BW1505" s="12"/>
      <c r="BX1505" s="12"/>
      <c r="BY1505" s="12"/>
      <c r="BZ1505" s="12"/>
      <c r="CA1505" s="12"/>
      <c r="CB1505" s="12"/>
      <c r="CC1505" s="12"/>
      <c r="CD1505" s="12"/>
      <c r="CE1505" s="12"/>
      <c r="CF1505" s="12"/>
      <c r="CG1505" s="12"/>
      <c r="CH1505" s="12"/>
      <c r="CI1505" s="12"/>
      <c r="CJ1505" s="12"/>
    </row>
    <row r="1506" spans="1:88" ht="24.75" customHeight="1" x14ac:dyDescent="0.25">
      <c r="A1506" s="365"/>
      <c r="B1506" s="365"/>
      <c r="C1506" s="365"/>
      <c r="D1506" s="365"/>
      <c r="E1506" s="365"/>
      <c r="F1506" s="365"/>
      <c r="G1506" s="367" t="s">
        <v>2185</v>
      </c>
      <c r="H1506" s="367" t="s">
        <v>122</v>
      </c>
      <c r="I1506" s="367" t="s">
        <v>1887</v>
      </c>
      <c r="J1506" s="367" t="s">
        <v>1704</v>
      </c>
      <c r="K1506" s="368"/>
      <c r="L1506" s="369">
        <v>1500</v>
      </c>
      <c r="M1506" s="368"/>
      <c r="N1506" s="368"/>
      <c r="O1506" s="368"/>
      <c r="P1506" s="365"/>
      <c r="Q1506" s="365"/>
      <c r="R1506" s="370">
        <v>2</v>
      </c>
      <c r="S1506" s="371">
        <v>500</v>
      </c>
      <c r="T1506" s="370">
        <f t="shared" ref="T1506" si="115">+L1506-R1506-S1506</f>
        <v>998</v>
      </c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  <c r="AJ1506" s="12"/>
      <c r="AK1506" s="12"/>
      <c r="AL1506" s="12"/>
      <c r="AM1506" s="12"/>
      <c r="AN1506" s="12"/>
      <c r="AO1506" s="12"/>
      <c r="AP1506" s="12"/>
      <c r="AQ1506" s="12"/>
      <c r="AR1506" s="12"/>
      <c r="AS1506" s="12"/>
      <c r="AT1506" s="12"/>
      <c r="AU1506" s="12"/>
      <c r="AV1506" s="12"/>
      <c r="AW1506" s="12"/>
      <c r="AX1506" s="12"/>
      <c r="AY1506" s="12"/>
      <c r="AZ1506" s="12"/>
      <c r="BA1506" s="12"/>
      <c r="BB1506" s="12"/>
      <c r="BC1506" s="12"/>
      <c r="BD1506" s="12"/>
      <c r="BE1506" s="12"/>
      <c r="BF1506" s="12"/>
      <c r="BG1506" s="12"/>
      <c r="BH1506" s="12"/>
      <c r="BI1506" s="12"/>
      <c r="BJ1506" s="12"/>
      <c r="BK1506" s="12"/>
      <c r="BL1506" s="12"/>
      <c r="BM1506" s="12"/>
      <c r="BN1506" s="12"/>
      <c r="BO1506" s="12"/>
      <c r="BP1506" s="12"/>
      <c r="BQ1506" s="12"/>
      <c r="BR1506" s="12"/>
      <c r="BS1506" s="12"/>
      <c r="BT1506" s="12"/>
      <c r="BU1506" s="12"/>
      <c r="BV1506" s="12"/>
      <c r="BW1506" s="12"/>
      <c r="BX1506" s="12"/>
      <c r="BY1506" s="12"/>
      <c r="BZ1506" s="12"/>
      <c r="CA1506" s="12"/>
      <c r="CB1506" s="12"/>
      <c r="CC1506" s="12"/>
      <c r="CD1506" s="12"/>
      <c r="CE1506" s="12"/>
      <c r="CF1506" s="12"/>
      <c r="CG1506" s="12"/>
      <c r="CH1506" s="12"/>
      <c r="CI1506" s="12"/>
      <c r="CJ1506" s="12"/>
    </row>
    <row r="1507" spans="1:88" ht="24.75" customHeight="1" x14ac:dyDescent="0.25">
      <c r="A1507" s="365"/>
      <c r="B1507" s="365"/>
      <c r="C1507" s="365"/>
      <c r="D1507" s="365"/>
      <c r="E1507" s="365"/>
      <c r="F1507" s="365"/>
      <c r="G1507" s="367" t="s">
        <v>2186</v>
      </c>
      <c r="H1507" s="367" t="s">
        <v>2187</v>
      </c>
      <c r="I1507" s="367" t="s">
        <v>1548</v>
      </c>
      <c r="J1507" s="367" t="s">
        <v>2022</v>
      </c>
      <c r="K1507" s="368"/>
      <c r="L1507" s="369">
        <v>1250</v>
      </c>
      <c r="M1507" s="368"/>
      <c r="N1507" s="368"/>
      <c r="O1507" s="368"/>
      <c r="P1507" s="365"/>
      <c r="Q1507" s="365"/>
      <c r="R1507" s="370">
        <v>2</v>
      </c>
      <c r="S1507" s="370">
        <f t="shared" ref="S1507:S1517" si="116">+L1507-R1507</f>
        <v>1248</v>
      </c>
      <c r="T1507" s="371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  <c r="AJ1507" s="12"/>
      <c r="AK1507" s="12"/>
      <c r="AL1507" s="12"/>
      <c r="AM1507" s="12"/>
      <c r="AN1507" s="12"/>
      <c r="AO1507" s="12"/>
      <c r="AP1507" s="12"/>
      <c r="AQ1507" s="12"/>
      <c r="AR1507" s="12"/>
      <c r="AS1507" s="12"/>
      <c r="AT1507" s="12"/>
      <c r="AU1507" s="12"/>
      <c r="AV1507" s="12"/>
      <c r="AW1507" s="12"/>
      <c r="AX1507" s="12"/>
      <c r="AY1507" s="12"/>
      <c r="AZ1507" s="12"/>
      <c r="BA1507" s="12"/>
      <c r="BB1507" s="12"/>
      <c r="BC1507" s="12"/>
      <c r="BD1507" s="12"/>
      <c r="BE1507" s="12"/>
      <c r="BF1507" s="12"/>
      <c r="BG1507" s="12"/>
      <c r="BH1507" s="12"/>
      <c r="BI1507" s="12"/>
      <c r="BJ1507" s="12"/>
      <c r="BK1507" s="12"/>
      <c r="BL1507" s="12"/>
      <c r="BM1507" s="12"/>
      <c r="BN1507" s="12"/>
      <c r="BO1507" s="12"/>
      <c r="BP1507" s="12"/>
      <c r="BQ1507" s="12"/>
      <c r="BR1507" s="12"/>
      <c r="BS1507" s="12"/>
      <c r="BT1507" s="12"/>
      <c r="BU1507" s="12"/>
      <c r="BV1507" s="12"/>
      <c r="BW1507" s="12"/>
      <c r="BX1507" s="12"/>
      <c r="BY1507" s="12"/>
      <c r="BZ1507" s="12"/>
      <c r="CA1507" s="12"/>
      <c r="CB1507" s="12"/>
      <c r="CC1507" s="12"/>
      <c r="CD1507" s="12"/>
      <c r="CE1507" s="12"/>
      <c r="CF1507" s="12"/>
      <c r="CG1507" s="12"/>
      <c r="CH1507" s="12"/>
      <c r="CI1507" s="12"/>
      <c r="CJ1507" s="12"/>
    </row>
    <row r="1508" spans="1:88" ht="24.75" customHeight="1" x14ac:dyDescent="0.25">
      <c r="A1508" s="365"/>
      <c r="B1508" s="365"/>
      <c r="C1508" s="365"/>
      <c r="D1508" s="365"/>
      <c r="E1508" s="365"/>
      <c r="F1508" s="365"/>
      <c r="G1508" s="367" t="s">
        <v>2188</v>
      </c>
      <c r="H1508" s="367" t="s">
        <v>2189</v>
      </c>
      <c r="I1508" s="367" t="s">
        <v>1691</v>
      </c>
      <c r="J1508" s="367" t="s">
        <v>2022</v>
      </c>
      <c r="K1508" s="368"/>
      <c r="L1508" s="369">
        <v>1750</v>
      </c>
      <c r="M1508" s="368"/>
      <c r="N1508" s="368"/>
      <c r="O1508" s="368"/>
      <c r="P1508" s="365"/>
      <c r="Q1508" s="365"/>
      <c r="R1508" s="370">
        <v>2</v>
      </c>
      <c r="S1508" s="370">
        <f t="shared" si="116"/>
        <v>1748</v>
      </c>
      <c r="T1508" s="371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M1508" s="12"/>
      <c r="AN1508" s="12"/>
      <c r="AO1508" s="12"/>
      <c r="AP1508" s="12"/>
      <c r="AQ1508" s="12"/>
      <c r="AR1508" s="12"/>
      <c r="AS1508" s="12"/>
      <c r="AT1508" s="12"/>
      <c r="AU1508" s="12"/>
      <c r="AV1508" s="12"/>
      <c r="AW1508" s="12"/>
      <c r="AX1508" s="12"/>
      <c r="AY1508" s="12"/>
      <c r="AZ1508" s="12"/>
      <c r="BA1508" s="12"/>
      <c r="BB1508" s="12"/>
      <c r="BC1508" s="12"/>
      <c r="BD1508" s="12"/>
      <c r="BE1508" s="12"/>
      <c r="BF1508" s="12"/>
      <c r="BG1508" s="12"/>
      <c r="BH1508" s="12"/>
      <c r="BI1508" s="12"/>
      <c r="BJ1508" s="12"/>
      <c r="BK1508" s="12"/>
      <c r="BL1508" s="12"/>
      <c r="BM1508" s="12"/>
      <c r="BN1508" s="12"/>
      <c r="BO1508" s="12"/>
      <c r="BP1508" s="12"/>
      <c r="BQ1508" s="12"/>
      <c r="BR1508" s="12"/>
      <c r="BS1508" s="12"/>
      <c r="BT1508" s="12"/>
      <c r="BU1508" s="12"/>
      <c r="BV1508" s="12"/>
      <c r="BW1508" s="12"/>
      <c r="BX1508" s="12"/>
      <c r="BY1508" s="12"/>
      <c r="BZ1508" s="12"/>
      <c r="CA1508" s="12"/>
      <c r="CB1508" s="12"/>
      <c r="CC1508" s="12"/>
      <c r="CD1508" s="12"/>
      <c r="CE1508" s="12"/>
      <c r="CF1508" s="12"/>
      <c r="CG1508" s="12"/>
      <c r="CH1508" s="12"/>
      <c r="CI1508" s="12"/>
      <c r="CJ1508" s="12"/>
    </row>
    <row r="1509" spans="1:88" ht="24.75" customHeight="1" x14ac:dyDescent="0.25">
      <c r="A1509" s="365"/>
      <c r="B1509" s="365"/>
      <c r="C1509" s="365"/>
      <c r="D1509" s="365"/>
      <c r="E1509" s="365"/>
      <c r="F1509" s="365"/>
      <c r="G1509" s="366" t="s">
        <v>1859</v>
      </c>
      <c r="H1509" s="366" t="s">
        <v>411</v>
      </c>
      <c r="I1509" s="366" t="s">
        <v>748</v>
      </c>
      <c r="J1509" s="367" t="s">
        <v>2022</v>
      </c>
      <c r="K1509" s="368"/>
      <c r="L1509" s="369">
        <v>450</v>
      </c>
      <c r="M1509" s="368"/>
      <c r="N1509" s="368"/>
      <c r="O1509" s="368"/>
      <c r="P1509" s="365"/>
      <c r="Q1509" s="365"/>
      <c r="R1509" s="370">
        <v>2</v>
      </c>
      <c r="S1509" s="370">
        <f t="shared" si="116"/>
        <v>448</v>
      </c>
      <c r="T1509" s="371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  <c r="AI1509" s="12"/>
      <c r="AJ1509" s="12"/>
      <c r="AK1509" s="12"/>
      <c r="AL1509" s="12"/>
      <c r="AM1509" s="12"/>
      <c r="AN1509" s="12"/>
      <c r="AO1509" s="12"/>
      <c r="AP1509" s="12"/>
      <c r="AQ1509" s="12"/>
      <c r="AR1509" s="12"/>
      <c r="AS1509" s="12"/>
      <c r="AT1509" s="12"/>
      <c r="AU1509" s="12"/>
      <c r="AV1509" s="12"/>
      <c r="AW1509" s="12"/>
      <c r="AX1509" s="12"/>
      <c r="AY1509" s="12"/>
      <c r="AZ1509" s="12"/>
      <c r="BA1509" s="12"/>
      <c r="BB1509" s="12"/>
      <c r="BC1509" s="12"/>
      <c r="BD1509" s="12"/>
      <c r="BE1509" s="12"/>
      <c r="BF1509" s="12"/>
      <c r="BG1509" s="12"/>
      <c r="BH1509" s="12"/>
      <c r="BI1509" s="12"/>
      <c r="BJ1509" s="12"/>
      <c r="BK1509" s="12"/>
      <c r="BL1509" s="12"/>
      <c r="BM1509" s="12"/>
      <c r="BN1509" s="12"/>
      <c r="BO1509" s="12"/>
      <c r="BP1509" s="12"/>
      <c r="BQ1509" s="12"/>
      <c r="BR1509" s="12"/>
      <c r="BS1509" s="12"/>
      <c r="BT1509" s="12"/>
      <c r="BU1509" s="12"/>
      <c r="BV1509" s="12"/>
      <c r="BW1509" s="12"/>
      <c r="BX1509" s="12"/>
      <c r="BY1509" s="12"/>
      <c r="BZ1509" s="12"/>
      <c r="CA1509" s="12"/>
      <c r="CB1509" s="12"/>
      <c r="CC1509" s="12"/>
      <c r="CD1509" s="12"/>
      <c r="CE1509" s="12"/>
      <c r="CF1509" s="12"/>
      <c r="CG1509" s="12"/>
      <c r="CH1509" s="12"/>
      <c r="CI1509" s="12"/>
      <c r="CJ1509" s="12"/>
    </row>
    <row r="1510" spans="1:88" s="12" customFormat="1" ht="24.75" customHeight="1" x14ac:dyDescent="0.25">
      <c r="A1510" s="368"/>
      <c r="B1510" s="368"/>
      <c r="C1510" s="368"/>
      <c r="D1510" s="368"/>
      <c r="E1510" s="368"/>
      <c r="F1510" s="368"/>
      <c r="G1510" s="366" t="s">
        <v>2883</v>
      </c>
      <c r="H1510" s="366" t="s">
        <v>2189</v>
      </c>
      <c r="I1510" s="366" t="s">
        <v>1841</v>
      </c>
      <c r="J1510" s="367" t="s">
        <v>1704</v>
      </c>
      <c r="K1510" s="368"/>
      <c r="L1510" s="369">
        <v>3000</v>
      </c>
      <c r="M1510" s="368"/>
      <c r="N1510" s="368"/>
      <c r="O1510" s="368"/>
      <c r="P1510" s="368"/>
      <c r="Q1510" s="368"/>
      <c r="R1510" s="370">
        <v>2</v>
      </c>
      <c r="S1510" s="370">
        <v>1500</v>
      </c>
      <c r="T1510" s="370">
        <f>+L1510-R1510-S1510</f>
        <v>1498</v>
      </c>
    </row>
    <row r="1511" spans="1:88" s="12" customFormat="1" ht="24.75" customHeight="1" x14ac:dyDescent="0.25">
      <c r="A1511" s="368"/>
      <c r="B1511" s="368"/>
      <c r="C1511" s="368"/>
      <c r="D1511" s="368"/>
      <c r="E1511" s="368"/>
      <c r="F1511" s="368"/>
      <c r="G1511" s="366" t="s">
        <v>2667</v>
      </c>
      <c r="H1511" s="366" t="s">
        <v>2190</v>
      </c>
      <c r="I1511" s="366" t="s">
        <v>2121</v>
      </c>
      <c r="J1511" s="367" t="s">
        <v>2022</v>
      </c>
      <c r="K1511" s="368"/>
      <c r="L1511" s="369">
        <v>750</v>
      </c>
      <c r="M1511" s="368"/>
      <c r="N1511" s="368"/>
      <c r="O1511" s="368"/>
      <c r="P1511" s="368"/>
      <c r="Q1511" s="368"/>
      <c r="R1511" s="370">
        <v>2</v>
      </c>
      <c r="S1511" s="370">
        <f t="shared" si="116"/>
        <v>748</v>
      </c>
      <c r="T1511" s="370"/>
    </row>
    <row r="1512" spans="1:88" s="12" customFormat="1" ht="24.75" customHeight="1" x14ac:dyDescent="0.25">
      <c r="A1512" s="368"/>
      <c r="B1512" s="368"/>
      <c r="C1512" s="368"/>
      <c r="D1512" s="368"/>
      <c r="E1512" s="368"/>
      <c r="F1512" s="368"/>
      <c r="G1512" s="366" t="s">
        <v>2656</v>
      </c>
      <c r="H1512" s="366" t="s">
        <v>2668</v>
      </c>
      <c r="I1512" s="366" t="s">
        <v>2669</v>
      </c>
      <c r="J1512" s="367" t="s">
        <v>1704</v>
      </c>
      <c r="K1512" s="368"/>
      <c r="L1512" s="369">
        <v>3000</v>
      </c>
      <c r="M1512" s="368"/>
      <c r="N1512" s="368"/>
      <c r="O1512" s="368"/>
      <c r="P1512" s="368"/>
      <c r="Q1512" s="368"/>
      <c r="R1512" s="370">
        <v>2</v>
      </c>
      <c r="S1512" s="370">
        <v>1500</v>
      </c>
      <c r="T1512" s="370">
        <f>+L1512-R1512-S1512</f>
        <v>1498</v>
      </c>
    </row>
    <row r="1513" spans="1:88" s="12" customFormat="1" ht="24.75" customHeight="1" x14ac:dyDescent="0.25">
      <c r="A1513" s="368"/>
      <c r="B1513" s="368"/>
      <c r="C1513" s="368"/>
      <c r="D1513" s="368"/>
      <c r="E1513" s="368"/>
      <c r="F1513" s="368"/>
      <c r="G1513" s="366" t="s">
        <v>2671</v>
      </c>
      <c r="H1513" s="366" t="s">
        <v>2670</v>
      </c>
      <c r="I1513" s="366" t="s">
        <v>2672</v>
      </c>
      <c r="J1513" s="367" t="s">
        <v>2022</v>
      </c>
      <c r="K1513" s="368"/>
      <c r="L1513" s="369">
        <v>1000</v>
      </c>
      <c r="M1513" s="368"/>
      <c r="N1513" s="368"/>
      <c r="O1513" s="368"/>
      <c r="P1513" s="368"/>
      <c r="Q1513" s="368"/>
      <c r="R1513" s="370">
        <v>2</v>
      </c>
      <c r="S1513" s="370">
        <f>+L1513-R1513</f>
        <v>998</v>
      </c>
      <c r="T1513" s="370"/>
    </row>
    <row r="1514" spans="1:88" s="12" customFormat="1" ht="24.75" customHeight="1" x14ac:dyDescent="0.25">
      <c r="A1514" s="368"/>
      <c r="B1514" s="368"/>
      <c r="C1514" s="368"/>
      <c r="D1514" s="368"/>
      <c r="E1514" s="368"/>
      <c r="F1514" s="368"/>
      <c r="G1514" s="366" t="s">
        <v>2673</v>
      </c>
      <c r="H1514" s="366" t="s">
        <v>2670</v>
      </c>
      <c r="I1514" s="366" t="s">
        <v>2672</v>
      </c>
      <c r="J1514" s="367" t="s">
        <v>2022</v>
      </c>
      <c r="K1514" s="368"/>
      <c r="L1514" s="369">
        <v>1000</v>
      </c>
      <c r="M1514" s="368"/>
      <c r="N1514" s="368"/>
      <c r="O1514" s="368"/>
      <c r="P1514" s="368"/>
      <c r="Q1514" s="368"/>
      <c r="R1514" s="370">
        <v>2</v>
      </c>
      <c r="S1514" s="370">
        <f>+L1514-R1514</f>
        <v>998</v>
      </c>
      <c r="T1514" s="370"/>
    </row>
    <row r="1515" spans="1:88" s="12" customFormat="1" ht="24.75" customHeight="1" x14ac:dyDescent="0.25">
      <c r="A1515" s="368"/>
      <c r="B1515" s="368"/>
      <c r="C1515" s="368"/>
      <c r="D1515" s="368"/>
      <c r="E1515" s="368"/>
      <c r="F1515" s="368"/>
      <c r="G1515" s="366" t="s">
        <v>2675</v>
      </c>
      <c r="H1515" s="366" t="s">
        <v>2674</v>
      </c>
      <c r="I1515" s="366" t="s">
        <v>2672</v>
      </c>
      <c r="J1515" s="367" t="s">
        <v>2022</v>
      </c>
      <c r="K1515" s="368"/>
      <c r="L1515" s="369">
        <v>1000</v>
      </c>
      <c r="M1515" s="368"/>
      <c r="N1515" s="368"/>
      <c r="O1515" s="368"/>
      <c r="P1515" s="368"/>
      <c r="Q1515" s="368"/>
      <c r="R1515" s="370">
        <v>2</v>
      </c>
      <c r="S1515" s="370">
        <f>+L1515-R1515</f>
        <v>998</v>
      </c>
      <c r="T1515" s="370"/>
    </row>
    <row r="1516" spans="1:88" s="12" customFormat="1" ht="24.75" customHeight="1" x14ac:dyDescent="0.25">
      <c r="A1516" s="368"/>
      <c r="B1516" s="368"/>
      <c r="C1516" s="368"/>
      <c r="D1516" s="368"/>
      <c r="E1516" s="368"/>
      <c r="F1516" s="368"/>
      <c r="G1516" s="367" t="s">
        <v>2651</v>
      </c>
      <c r="H1516" s="367" t="s">
        <v>2191</v>
      </c>
      <c r="I1516" s="367" t="s">
        <v>2652</v>
      </c>
      <c r="J1516" s="367" t="s">
        <v>1704</v>
      </c>
      <c r="K1516" s="368"/>
      <c r="L1516" s="369">
        <v>2500</v>
      </c>
      <c r="M1516" s="368"/>
      <c r="N1516" s="368"/>
      <c r="O1516" s="368"/>
      <c r="P1516" s="368"/>
      <c r="Q1516" s="368"/>
      <c r="R1516" s="370">
        <v>2</v>
      </c>
      <c r="S1516" s="370">
        <v>1000</v>
      </c>
      <c r="T1516" s="370">
        <f>+L1516-R1516-S1516</f>
        <v>1498</v>
      </c>
    </row>
    <row r="1517" spans="1:88" s="12" customFormat="1" ht="24.75" customHeight="1" x14ac:dyDescent="0.25">
      <c r="A1517" s="368"/>
      <c r="B1517" s="368"/>
      <c r="C1517" s="368"/>
      <c r="D1517" s="368"/>
      <c r="E1517" s="368"/>
      <c r="F1517" s="368"/>
      <c r="G1517" s="367" t="s">
        <v>2650</v>
      </c>
      <c r="H1517" s="367" t="s">
        <v>2649</v>
      </c>
      <c r="I1517" s="367" t="s">
        <v>1039</v>
      </c>
      <c r="J1517" s="367" t="s">
        <v>2022</v>
      </c>
      <c r="K1517" s="368"/>
      <c r="L1517" s="369">
        <v>450</v>
      </c>
      <c r="M1517" s="368"/>
      <c r="N1517" s="368"/>
      <c r="O1517" s="368"/>
      <c r="P1517" s="368"/>
      <c r="Q1517" s="368"/>
      <c r="R1517" s="370">
        <v>2</v>
      </c>
      <c r="S1517" s="370">
        <f t="shared" si="116"/>
        <v>448</v>
      </c>
      <c r="T1517" s="370"/>
    </row>
    <row r="1518" spans="1:88" s="12" customFormat="1" ht="24.75" customHeight="1" x14ac:dyDescent="0.25">
      <c r="A1518" s="368"/>
      <c r="B1518" s="368"/>
      <c r="C1518" s="368"/>
      <c r="D1518" s="368"/>
      <c r="E1518" s="368"/>
      <c r="F1518" s="368"/>
      <c r="G1518" s="367" t="s">
        <v>2644</v>
      </c>
      <c r="H1518" s="367" t="s">
        <v>2191</v>
      </c>
      <c r="I1518" s="367" t="s">
        <v>2113</v>
      </c>
      <c r="J1518" s="367" t="s">
        <v>1704</v>
      </c>
      <c r="K1518" s="368"/>
      <c r="L1518" s="369">
        <v>2000</v>
      </c>
      <c r="M1518" s="368"/>
      <c r="N1518" s="368"/>
      <c r="O1518" s="368"/>
      <c r="P1518" s="368"/>
      <c r="Q1518" s="368"/>
      <c r="R1518" s="370">
        <v>2</v>
      </c>
      <c r="S1518" s="370">
        <v>750</v>
      </c>
      <c r="T1518" s="370">
        <f t="shared" ref="T1518" si="117">+L1518-R1518-S1518</f>
        <v>1248</v>
      </c>
    </row>
    <row r="1519" spans="1:88" s="12" customFormat="1" ht="25.5" customHeight="1" x14ac:dyDescent="0.25">
      <c r="A1519" s="368"/>
      <c r="B1519" s="368"/>
      <c r="C1519" s="368"/>
      <c r="D1519" s="368"/>
      <c r="E1519" s="368"/>
      <c r="F1519" s="368"/>
      <c r="G1519" s="367" t="s">
        <v>2646</v>
      </c>
      <c r="H1519" s="367" t="s">
        <v>2645</v>
      </c>
      <c r="I1519" s="367" t="s">
        <v>748</v>
      </c>
      <c r="J1519" s="367" t="s">
        <v>2022</v>
      </c>
      <c r="K1519" s="368"/>
      <c r="L1519" s="369">
        <v>450</v>
      </c>
      <c r="M1519" s="368"/>
      <c r="N1519" s="368"/>
      <c r="O1519" s="368"/>
      <c r="P1519" s="368"/>
      <c r="Q1519" s="368"/>
      <c r="R1519" s="370">
        <v>2</v>
      </c>
      <c r="S1519" s="370">
        <f t="shared" ref="S1519:S1523" si="118">+L1519-R1519</f>
        <v>448</v>
      </c>
      <c r="T1519" s="370"/>
    </row>
    <row r="1520" spans="1:88" s="12" customFormat="1" ht="25.5" customHeight="1" x14ac:dyDescent="0.25">
      <c r="A1520" s="368"/>
      <c r="B1520" s="368"/>
      <c r="C1520" s="368"/>
      <c r="D1520" s="368"/>
      <c r="E1520" s="368"/>
      <c r="F1520" s="368"/>
      <c r="G1520" s="367" t="s">
        <v>2643</v>
      </c>
      <c r="H1520" s="367" t="s">
        <v>2647</v>
      </c>
      <c r="I1520" s="367" t="s">
        <v>748</v>
      </c>
      <c r="J1520" s="367" t="s">
        <v>2022</v>
      </c>
      <c r="K1520" s="368"/>
      <c r="L1520" s="369">
        <v>450</v>
      </c>
      <c r="M1520" s="368"/>
      <c r="N1520" s="368"/>
      <c r="O1520" s="368"/>
      <c r="P1520" s="368"/>
      <c r="Q1520" s="368"/>
      <c r="R1520" s="370">
        <v>2</v>
      </c>
      <c r="S1520" s="370">
        <f t="shared" si="118"/>
        <v>448</v>
      </c>
      <c r="T1520" s="370"/>
    </row>
    <row r="1521" spans="1:88" s="12" customFormat="1" ht="25.5" customHeight="1" x14ac:dyDescent="0.25">
      <c r="A1521" s="368"/>
      <c r="B1521" s="368"/>
      <c r="C1521" s="368"/>
      <c r="D1521" s="368"/>
      <c r="E1521" s="368"/>
      <c r="F1521" s="368"/>
      <c r="G1521" s="367" t="s">
        <v>2642</v>
      </c>
      <c r="H1521" s="367" t="s">
        <v>2191</v>
      </c>
      <c r="I1521" s="367" t="s">
        <v>748</v>
      </c>
      <c r="J1521" s="367" t="s">
        <v>2022</v>
      </c>
      <c r="K1521" s="368"/>
      <c r="L1521" s="369">
        <v>450</v>
      </c>
      <c r="M1521" s="368"/>
      <c r="N1521" s="368"/>
      <c r="O1521" s="368"/>
      <c r="P1521" s="368"/>
      <c r="Q1521" s="368"/>
      <c r="R1521" s="370">
        <v>2</v>
      </c>
      <c r="S1521" s="370">
        <f t="shared" si="118"/>
        <v>448</v>
      </c>
      <c r="T1521" s="370"/>
    </row>
    <row r="1522" spans="1:88" s="12" customFormat="1" ht="25.5" customHeight="1" x14ac:dyDescent="0.25">
      <c r="A1522" s="368"/>
      <c r="B1522" s="368"/>
      <c r="C1522" s="368"/>
      <c r="D1522" s="368"/>
      <c r="E1522" s="368"/>
      <c r="F1522" s="368"/>
      <c r="G1522" s="367" t="s">
        <v>2641</v>
      </c>
      <c r="H1522" s="367" t="s">
        <v>2648</v>
      </c>
      <c r="I1522" s="367" t="s">
        <v>748</v>
      </c>
      <c r="J1522" s="367" t="s">
        <v>2022</v>
      </c>
      <c r="K1522" s="368"/>
      <c r="L1522" s="369">
        <v>450</v>
      </c>
      <c r="M1522" s="368"/>
      <c r="N1522" s="368"/>
      <c r="O1522" s="368"/>
      <c r="P1522" s="368"/>
      <c r="Q1522" s="368"/>
      <c r="R1522" s="370">
        <v>2</v>
      </c>
      <c r="S1522" s="370">
        <f t="shared" si="118"/>
        <v>448</v>
      </c>
      <c r="T1522" s="370"/>
    </row>
    <row r="1523" spans="1:88" s="12" customFormat="1" ht="25.5" customHeight="1" x14ac:dyDescent="0.25">
      <c r="A1523" s="368"/>
      <c r="B1523" s="368"/>
      <c r="C1523" s="368"/>
      <c r="D1523" s="368"/>
      <c r="E1523" s="368"/>
      <c r="F1523" s="368"/>
      <c r="G1523" s="367" t="s">
        <v>2654</v>
      </c>
      <c r="H1523" s="367" t="s">
        <v>2653</v>
      </c>
      <c r="I1523" s="367" t="s">
        <v>1039</v>
      </c>
      <c r="J1523" s="367" t="s">
        <v>2022</v>
      </c>
      <c r="K1523" s="368"/>
      <c r="L1523" s="369">
        <v>450</v>
      </c>
      <c r="M1523" s="368"/>
      <c r="N1523" s="368"/>
      <c r="O1523" s="368"/>
      <c r="P1523" s="368"/>
      <c r="Q1523" s="368"/>
      <c r="R1523" s="370">
        <v>2</v>
      </c>
      <c r="S1523" s="370">
        <f t="shared" si="118"/>
        <v>448</v>
      </c>
      <c r="T1523" s="370"/>
    </row>
    <row r="1524" spans="1:88" ht="25.5" customHeight="1" x14ac:dyDescent="0.25">
      <c r="A1524" s="365"/>
      <c r="B1524" s="365"/>
      <c r="C1524" s="365"/>
      <c r="D1524" s="365"/>
      <c r="E1524" s="365"/>
      <c r="F1524" s="365"/>
      <c r="G1524" s="376" t="s">
        <v>709</v>
      </c>
      <c r="H1524" s="379" t="s">
        <v>2899</v>
      </c>
      <c r="I1524" s="367" t="s">
        <v>797</v>
      </c>
      <c r="J1524" s="367" t="s">
        <v>1704</v>
      </c>
      <c r="K1524" s="368"/>
      <c r="L1524" s="369">
        <v>3000</v>
      </c>
      <c r="M1524" s="368"/>
      <c r="N1524" s="368"/>
      <c r="O1524" s="368"/>
      <c r="P1524" s="365"/>
      <c r="Q1524" s="365"/>
      <c r="R1524" s="370">
        <v>2</v>
      </c>
      <c r="S1524" s="370">
        <v>1500</v>
      </c>
      <c r="T1524" s="371">
        <f>L1524-R1524-S1524</f>
        <v>1498</v>
      </c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  <c r="AI1524" s="12"/>
      <c r="AJ1524" s="12"/>
      <c r="AK1524" s="12"/>
      <c r="AL1524" s="12"/>
      <c r="AM1524" s="12"/>
      <c r="AN1524" s="12"/>
      <c r="AO1524" s="12"/>
      <c r="AP1524" s="12"/>
      <c r="AQ1524" s="12"/>
      <c r="AR1524" s="12"/>
      <c r="AS1524" s="12"/>
      <c r="AT1524" s="12"/>
      <c r="AU1524" s="12"/>
      <c r="AV1524" s="12"/>
      <c r="AW1524" s="12"/>
      <c r="AX1524" s="12"/>
      <c r="AY1524" s="12"/>
      <c r="AZ1524" s="12"/>
      <c r="BA1524" s="12"/>
      <c r="BB1524" s="12"/>
      <c r="BC1524" s="12"/>
      <c r="BD1524" s="12"/>
      <c r="BE1524" s="12"/>
      <c r="BF1524" s="12"/>
      <c r="BG1524" s="12"/>
      <c r="BH1524" s="12"/>
      <c r="BI1524" s="12"/>
      <c r="BJ1524" s="12"/>
      <c r="BK1524" s="12"/>
      <c r="BL1524" s="12"/>
      <c r="BM1524" s="12"/>
      <c r="BN1524" s="12"/>
      <c r="BO1524" s="12"/>
      <c r="BP1524" s="12"/>
      <c r="BQ1524" s="12"/>
      <c r="BR1524" s="12"/>
      <c r="BS1524" s="12"/>
      <c r="BT1524" s="12"/>
      <c r="BU1524" s="12"/>
      <c r="BV1524" s="12"/>
      <c r="BW1524" s="12"/>
      <c r="BX1524" s="12"/>
      <c r="BY1524" s="12"/>
      <c r="BZ1524" s="12"/>
      <c r="CA1524" s="12"/>
      <c r="CB1524" s="12"/>
      <c r="CC1524" s="12"/>
      <c r="CD1524" s="12"/>
      <c r="CE1524" s="12"/>
      <c r="CF1524" s="12"/>
      <c r="CG1524" s="12"/>
      <c r="CH1524" s="12"/>
      <c r="CI1524" s="12"/>
      <c r="CJ1524" s="12"/>
    </row>
    <row r="1525" spans="1:88" ht="25.5" customHeight="1" x14ac:dyDescent="0.25">
      <c r="A1525" s="365"/>
      <c r="B1525" s="365"/>
      <c r="C1525" s="365"/>
      <c r="D1525" s="365"/>
      <c r="E1525" s="365"/>
      <c r="F1525" s="365"/>
      <c r="G1525" s="379" t="s">
        <v>2192</v>
      </c>
      <c r="H1525" s="379" t="s">
        <v>2193</v>
      </c>
      <c r="I1525" s="379" t="s">
        <v>2194</v>
      </c>
      <c r="J1525" s="379" t="s">
        <v>1704</v>
      </c>
      <c r="K1525" s="365"/>
      <c r="L1525" s="380">
        <v>4500</v>
      </c>
      <c r="M1525" s="365"/>
      <c r="N1525" s="365"/>
      <c r="O1525" s="368"/>
      <c r="P1525" s="365"/>
      <c r="Q1525" s="365"/>
      <c r="R1525" s="370">
        <v>2</v>
      </c>
      <c r="S1525" s="371">
        <v>1500</v>
      </c>
      <c r="T1525" s="370">
        <f t="shared" ref="T1525:T1529" si="119">+L1525-R1525-S1525</f>
        <v>2998</v>
      </c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  <c r="AI1525" s="12"/>
      <c r="AJ1525" s="12"/>
      <c r="AK1525" s="12"/>
      <c r="AL1525" s="12"/>
      <c r="AM1525" s="12"/>
      <c r="AN1525" s="12"/>
      <c r="AO1525" s="12"/>
      <c r="AP1525" s="12"/>
      <c r="AQ1525" s="12"/>
      <c r="AR1525" s="12"/>
      <c r="AS1525" s="12"/>
      <c r="AT1525" s="12"/>
      <c r="AU1525" s="12"/>
      <c r="AV1525" s="12"/>
      <c r="AW1525" s="12"/>
      <c r="AX1525" s="12"/>
      <c r="AY1525" s="12"/>
      <c r="AZ1525" s="12"/>
      <c r="BA1525" s="12"/>
      <c r="BB1525" s="12"/>
      <c r="BC1525" s="12"/>
      <c r="BD1525" s="12"/>
      <c r="BE1525" s="12"/>
      <c r="BF1525" s="12"/>
      <c r="BG1525" s="12"/>
      <c r="BH1525" s="12"/>
      <c r="BI1525" s="12"/>
      <c r="BJ1525" s="12"/>
      <c r="BK1525" s="12"/>
      <c r="BL1525" s="12"/>
      <c r="BM1525" s="12"/>
      <c r="BN1525" s="12"/>
      <c r="BO1525" s="12"/>
      <c r="BP1525" s="12"/>
      <c r="BQ1525" s="12"/>
      <c r="BR1525" s="12"/>
      <c r="BS1525" s="12"/>
      <c r="BT1525" s="12"/>
      <c r="BU1525" s="12"/>
      <c r="BV1525" s="12"/>
      <c r="BW1525" s="12"/>
      <c r="BX1525" s="12"/>
      <c r="BY1525" s="12"/>
      <c r="BZ1525" s="12"/>
      <c r="CA1525" s="12"/>
      <c r="CB1525" s="12"/>
      <c r="CC1525" s="12"/>
      <c r="CD1525" s="12"/>
      <c r="CE1525" s="12"/>
      <c r="CF1525" s="12"/>
      <c r="CG1525" s="12"/>
      <c r="CH1525" s="12"/>
      <c r="CI1525" s="12"/>
      <c r="CJ1525" s="12"/>
    </row>
    <row r="1526" spans="1:88" ht="25.5" customHeight="1" x14ac:dyDescent="0.25">
      <c r="A1526" s="365"/>
      <c r="B1526" s="365"/>
      <c r="C1526" s="365"/>
      <c r="D1526" s="365"/>
      <c r="E1526" s="365"/>
      <c r="F1526" s="365"/>
      <c r="G1526" s="379" t="s">
        <v>2195</v>
      </c>
      <c r="H1526" s="379" t="s">
        <v>2196</v>
      </c>
      <c r="I1526" s="379" t="s">
        <v>2197</v>
      </c>
      <c r="J1526" s="379" t="s">
        <v>1704</v>
      </c>
      <c r="K1526" s="365"/>
      <c r="L1526" s="380">
        <v>4500</v>
      </c>
      <c r="M1526" s="365"/>
      <c r="N1526" s="365"/>
      <c r="O1526" s="368"/>
      <c r="P1526" s="365"/>
      <c r="Q1526" s="365"/>
      <c r="R1526" s="370">
        <v>2</v>
      </c>
      <c r="S1526" s="371">
        <v>1500</v>
      </c>
      <c r="T1526" s="370">
        <f t="shared" si="119"/>
        <v>2998</v>
      </c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  <c r="AM1526" s="12"/>
      <c r="AN1526" s="12"/>
      <c r="AO1526" s="12"/>
      <c r="AP1526" s="12"/>
      <c r="AQ1526" s="12"/>
      <c r="AR1526" s="12"/>
      <c r="AS1526" s="12"/>
      <c r="AT1526" s="12"/>
      <c r="AU1526" s="12"/>
      <c r="AV1526" s="12"/>
      <c r="AW1526" s="12"/>
      <c r="AX1526" s="12"/>
      <c r="AY1526" s="12"/>
      <c r="AZ1526" s="12"/>
      <c r="BA1526" s="12"/>
      <c r="BB1526" s="12"/>
      <c r="BC1526" s="12"/>
      <c r="BD1526" s="12"/>
      <c r="BE1526" s="12"/>
      <c r="BF1526" s="12"/>
      <c r="BG1526" s="12"/>
      <c r="BH1526" s="12"/>
      <c r="BI1526" s="12"/>
      <c r="BJ1526" s="12"/>
      <c r="BK1526" s="12"/>
      <c r="BL1526" s="12"/>
      <c r="BM1526" s="12"/>
      <c r="BN1526" s="12"/>
      <c r="BO1526" s="12"/>
      <c r="BP1526" s="12"/>
      <c r="BQ1526" s="12"/>
      <c r="BR1526" s="12"/>
      <c r="BS1526" s="12"/>
      <c r="BT1526" s="12"/>
      <c r="BU1526" s="12"/>
      <c r="BV1526" s="12"/>
      <c r="BW1526" s="12"/>
      <c r="BX1526" s="12"/>
      <c r="BY1526" s="12"/>
      <c r="BZ1526" s="12"/>
      <c r="CA1526" s="12"/>
      <c r="CB1526" s="12"/>
      <c r="CC1526" s="12"/>
      <c r="CD1526" s="12"/>
      <c r="CE1526" s="12"/>
      <c r="CF1526" s="12"/>
      <c r="CG1526" s="12"/>
      <c r="CH1526" s="12"/>
      <c r="CI1526" s="12"/>
      <c r="CJ1526" s="12"/>
    </row>
    <row r="1527" spans="1:88" ht="25.5" customHeight="1" x14ac:dyDescent="0.25">
      <c r="A1527" s="365"/>
      <c r="B1527" s="365"/>
      <c r="C1527" s="365"/>
      <c r="D1527" s="365"/>
      <c r="E1527" s="365"/>
      <c r="F1527" s="365"/>
      <c r="G1527" s="379" t="s">
        <v>2198</v>
      </c>
      <c r="H1527" s="379" t="s">
        <v>2199</v>
      </c>
      <c r="I1527" s="379" t="s">
        <v>2194</v>
      </c>
      <c r="J1527" s="379" t="s">
        <v>1704</v>
      </c>
      <c r="K1527" s="365"/>
      <c r="L1527" s="380">
        <v>4500</v>
      </c>
      <c r="M1527" s="365"/>
      <c r="N1527" s="365"/>
      <c r="O1527" s="368"/>
      <c r="P1527" s="365"/>
      <c r="Q1527" s="365"/>
      <c r="R1527" s="370">
        <v>2</v>
      </c>
      <c r="S1527" s="371">
        <v>1500</v>
      </c>
      <c r="T1527" s="370">
        <f t="shared" si="119"/>
        <v>2998</v>
      </c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  <c r="AI1527" s="12"/>
      <c r="AJ1527" s="12"/>
      <c r="AK1527" s="12"/>
      <c r="AL1527" s="12"/>
      <c r="AM1527" s="12"/>
      <c r="AN1527" s="12"/>
      <c r="AO1527" s="12"/>
      <c r="AP1527" s="12"/>
      <c r="AQ1527" s="12"/>
      <c r="AR1527" s="12"/>
      <c r="AS1527" s="12"/>
      <c r="AT1527" s="12"/>
      <c r="AU1527" s="12"/>
      <c r="AV1527" s="12"/>
      <c r="AW1527" s="12"/>
      <c r="AX1527" s="12"/>
      <c r="AY1527" s="12"/>
      <c r="AZ1527" s="12"/>
      <c r="BA1527" s="12"/>
      <c r="BB1527" s="12"/>
      <c r="BC1527" s="12"/>
      <c r="BD1527" s="12"/>
      <c r="BE1527" s="12"/>
      <c r="BF1527" s="12"/>
      <c r="BG1527" s="12"/>
      <c r="BH1527" s="12"/>
      <c r="BI1527" s="12"/>
      <c r="BJ1527" s="12"/>
      <c r="BK1527" s="12"/>
      <c r="BL1527" s="12"/>
      <c r="BM1527" s="12"/>
      <c r="BN1527" s="12"/>
      <c r="BO1527" s="12"/>
      <c r="BP1527" s="12"/>
      <c r="BQ1527" s="12"/>
      <c r="BR1527" s="12"/>
      <c r="BS1527" s="12"/>
      <c r="BT1527" s="12"/>
      <c r="BU1527" s="12"/>
      <c r="BV1527" s="12"/>
      <c r="BW1527" s="12"/>
      <c r="BX1527" s="12"/>
      <c r="BY1527" s="12"/>
      <c r="BZ1527" s="12"/>
      <c r="CA1527" s="12"/>
      <c r="CB1527" s="12"/>
      <c r="CC1527" s="12"/>
      <c r="CD1527" s="12"/>
      <c r="CE1527" s="12"/>
      <c r="CF1527" s="12"/>
      <c r="CG1527" s="12"/>
      <c r="CH1527" s="12"/>
      <c r="CI1527" s="12"/>
      <c r="CJ1527" s="12"/>
    </row>
    <row r="1528" spans="1:88" ht="25.5" customHeight="1" x14ac:dyDescent="0.25">
      <c r="A1528" s="365"/>
      <c r="B1528" s="365"/>
      <c r="C1528" s="365"/>
      <c r="D1528" s="365"/>
      <c r="E1528" s="365"/>
      <c r="F1528" s="365"/>
      <c r="G1528" s="379" t="s">
        <v>2200</v>
      </c>
      <c r="H1528" s="379" t="s">
        <v>2201</v>
      </c>
      <c r="I1528" s="379" t="s">
        <v>1104</v>
      </c>
      <c r="J1528" s="379" t="s">
        <v>1704</v>
      </c>
      <c r="K1528" s="365"/>
      <c r="L1528" s="380">
        <v>1750</v>
      </c>
      <c r="M1528" s="365"/>
      <c r="N1528" s="365"/>
      <c r="O1528" s="368"/>
      <c r="P1528" s="365"/>
      <c r="Q1528" s="365"/>
      <c r="R1528" s="370">
        <v>2</v>
      </c>
      <c r="S1528" s="371">
        <v>750</v>
      </c>
      <c r="T1528" s="370">
        <f t="shared" si="119"/>
        <v>998</v>
      </c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  <c r="AI1528" s="12"/>
      <c r="AJ1528" s="12"/>
      <c r="AK1528" s="12"/>
      <c r="AL1528" s="12"/>
      <c r="AM1528" s="12"/>
      <c r="AN1528" s="12"/>
      <c r="AO1528" s="12"/>
      <c r="AP1528" s="12"/>
      <c r="AQ1528" s="12"/>
      <c r="AR1528" s="12"/>
      <c r="AS1528" s="12"/>
      <c r="AT1528" s="12"/>
      <c r="AU1528" s="12"/>
      <c r="AV1528" s="12"/>
      <c r="AW1528" s="12"/>
      <c r="AX1528" s="12"/>
      <c r="AY1528" s="12"/>
      <c r="AZ1528" s="12"/>
      <c r="BA1528" s="12"/>
      <c r="BB1528" s="12"/>
      <c r="BC1528" s="12"/>
      <c r="BD1528" s="12"/>
      <c r="BE1528" s="12"/>
      <c r="BF1528" s="12"/>
      <c r="BG1528" s="12"/>
      <c r="BH1528" s="12"/>
      <c r="BI1528" s="12"/>
      <c r="BJ1528" s="12"/>
      <c r="BK1528" s="12"/>
      <c r="BL1528" s="12"/>
      <c r="BM1528" s="12"/>
      <c r="BN1528" s="12"/>
      <c r="BO1528" s="12"/>
      <c r="BP1528" s="12"/>
      <c r="BQ1528" s="12"/>
      <c r="BR1528" s="12"/>
      <c r="BS1528" s="12"/>
      <c r="BT1528" s="12"/>
      <c r="BU1528" s="12"/>
      <c r="BV1528" s="12"/>
      <c r="BW1528" s="12"/>
      <c r="BX1528" s="12"/>
      <c r="BY1528" s="12"/>
      <c r="BZ1528" s="12"/>
      <c r="CA1528" s="12"/>
      <c r="CB1528" s="12"/>
      <c r="CC1528" s="12"/>
      <c r="CD1528" s="12"/>
      <c r="CE1528" s="12"/>
      <c r="CF1528" s="12"/>
      <c r="CG1528" s="12"/>
      <c r="CH1528" s="12"/>
      <c r="CI1528" s="12"/>
      <c r="CJ1528" s="12"/>
    </row>
    <row r="1529" spans="1:88" ht="25.5" customHeight="1" x14ac:dyDescent="0.25">
      <c r="A1529" s="365"/>
      <c r="B1529" s="365"/>
      <c r="C1529" s="365"/>
      <c r="D1529" s="365"/>
      <c r="E1529" s="365"/>
      <c r="F1529" s="365"/>
      <c r="G1529" s="379" t="s">
        <v>2202</v>
      </c>
      <c r="H1529" s="379" t="s">
        <v>2201</v>
      </c>
      <c r="I1529" s="379" t="s">
        <v>2078</v>
      </c>
      <c r="J1529" s="379" t="s">
        <v>1704</v>
      </c>
      <c r="K1529" s="365"/>
      <c r="L1529" s="380">
        <v>3500</v>
      </c>
      <c r="M1529" s="365"/>
      <c r="N1529" s="365"/>
      <c r="O1529" s="368"/>
      <c r="P1529" s="365"/>
      <c r="Q1529" s="365"/>
      <c r="R1529" s="370">
        <v>2</v>
      </c>
      <c r="S1529" s="371">
        <v>1250</v>
      </c>
      <c r="T1529" s="370">
        <f t="shared" si="119"/>
        <v>2248</v>
      </c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  <c r="AM1529" s="12"/>
      <c r="AN1529" s="12"/>
      <c r="AO1529" s="12"/>
      <c r="AP1529" s="12"/>
      <c r="AQ1529" s="12"/>
      <c r="AR1529" s="12"/>
      <c r="AS1529" s="12"/>
      <c r="AT1529" s="12"/>
      <c r="AU1529" s="12"/>
      <c r="AV1529" s="12"/>
      <c r="AW1529" s="12"/>
      <c r="AX1529" s="12"/>
      <c r="AY1529" s="12"/>
      <c r="AZ1529" s="12"/>
      <c r="BA1529" s="12"/>
      <c r="BB1529" s="12"/>
      <c r="BC1529" s="12"/>
      <c r="BD1529" s="12"/>
      <c r="BE1529" s="12"/>
      <c r="BF1529" s="12"/>
      <c r="BG1529" s="12"/>
      <c r="BH1529" s="12"/>
      <c r="BI1529" s="12"/>
      <c r="BJ1529" s="12"/>
      <c r="BK1529" s="12"/>
      <c r="BL1529" s="12"/>
      <c r="BM1529" s="12"/>
      <c r="BN1529" s="12"/>
      <c r="BO1529" s="12"/>
      <c r="BP1529" s="12"/>
      <c r="BQ1529" s="12"/>
      <c r="BR1529" s="12"/>
      <c r="BS1529" s="12"/>
      <c r="BT1529" s="12"/>
      <c r="BU1529" s="12"/>
      <c r="BV1529" s="12"/>
      <c r="BW1529" s="12"/>
      <c r="BX1529" s="12"/>
      <c r="BY1529" s="12"/>
      <c r="BZ1529" s="12"/>
      <c r="CA1529" s="12"/>
      <c r="CB1529" s="12"/>
      <c r="CC1529" s="12"/>
      <c r="CD1529" s="12"/>
      <c r="CE1529" s="12"/>
      <c r="CF1529" s="12"/>
      <c r="CG1529" s="12"/>
      <c r="CH1529" s="12"/>
      <c r="CI1529" s="12"/>
      <c r="CJ1529" s="12"/>
    </row>
    <row r="1530" spans="1:88" ht="23.25" customHeight="1" x14ac:dyDescent="0.25">
      <c r="A1530" s="365"/>
      <c r="B1530" s="365"/>
      <c r="C1530" s="365"/>
      <c r="D1530" s="365"/>
      <c r="E1530" s="365"/>
      <c r="F1530" s="365"/>
      <c r="G1530" s="379" t="s">
        <v>2967</v>
      </c>
      <c r="H1530" s="379" t="s">
        <v>2201</v>
      </c>
      <c r="I1530" s="379" t="s">
        <v>1769</v>
      </c>
      <c r="J1530" s="379" t="s">
        <v>2022</v>
      </c>
      <c r="K1530" s="365"/>
      <c r="L1530" s="380">
        <v>500</v>
      </c>
      <c r="M1530" s="365"/>
      <c r="N1530" s="365"/>
      <c r="O1530" s="368"/>
      <c r="P1530" s="365"/>
      <c r="Q1530" s="365"/>
      <c r="R1530" s="370">
        <v>2</v>
      </c>
      <c r="S1530" s="370">
        <f>+L1530-R1530</f>
        <v>498</v>
      </c>
      <c r="T1530" s="371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  <c r="AI1530" s="12"/>
      <c r="AJ1530" s="12"/>
      <c r="AK1530" s="12"/>
      <c r="AL1530" s="12"/>
      <c r="AM1530" s="12"/>
      <c r="AN1530" s="12"/>
      <c r="AO1530" s="12"/>
      <c r="AP1530" s="12"/>
      <c r="AQ1530" s="12"/>
      <c r="AR1530" s="12"/>
      <c r="AS1530" s="12"/>
      <c r="AT1530" s="12"/>
      <c r="AU1530" s="12"/>
      <c r="AV1530" s="12"/>
      <c r="AW1530" s="12"/>
      <c r="AX1530" s="12"/>
      <c r="AY1530" s="12"/>
      <c r="AZ1530" s="12"/>
      <c r="BA1530" s="12"/>
      <c r="BB1530" s="12"/>
      <c r="BC1530" s="12"/>
      <c r="BD1530" s="12"/>
      <c r="BE1530" s="12"/>
      <c r="BF1530" s="12"/>
      <c r="BG1530" s="12"/>
      <c r="BH1530" s="12"/>
      <c r="BI1530" s="12"/>
      <c r="BJ1530" s="12"/>
      <c r="BK1530" s="12"/>
      <c r="BL1530" s="12"/>
      <c r="BM1530" s="12"/>
      <c r="BN1530" s="12"/>
      <c r="BO1530" s="12"/>
      <c r="BP1530" s="12"/>
      <c r="BQ1530" s="12"/>
      <c r="BR1530" s="12"/>
      <c r="BS1530" s="12"/>
      <c r="BT1530" s="12"/>
      <c r="BU1530" s="12"/>
      <c r="BV1530" s="12"/>
      <c r="BW1530" s="12"/>
      <c r="BX1530" s="12"/>
      <c r="BY1530" s="12"/>
      <c r="BZ1530" s="12"/>
      <c r="CA1530" s="12"/>
      <c r="CB1530" s="12"/>
      <c r="CC1530" s="12"/>
      <c r="CD1530" s="12"/>
      <c r="CE1530" s="12"/>
      <c r="CF1530" s="12"/>
      <c r="CG1530" s="12"/>
      <c r="CH1530" s="12"/>
      <c r="CI1530" s="12"/>
      <c r="CJ1530" s="12"/>
    </row>
    <row r="1531" spans="1:88" ht="23.25" customHeight="1" x14ac:dyDescent="0.25">
      <c r="A1531" s="365"/>
      <c r="B1531" s="365"/>
      <c r="C1531" s="365"/>
      <c r="D1531" s="365"/>
      <c r="E1531" s="365"/>
      <c r="F1531" s="365"/>
      <c r="G1531" s="379" t="s">
        <v>2900</v>
      </c>
      <c r="H1531" s="379" t="s">
        <v>2201</v>
      </c>
      <c r="I1531" s="379" t="s">
        <v>930</v>
      </c>
      <c r="J1531" s="379" t="s">
        <v>2022</v>
      </c>
      <c r="K1531" s="365"/>
      <c r="L1531" s="380">
        <v>450</v>
      </c>
      <c r="M1531" s="365"/>
      <c r="N1531" s="365"/>
      <c r="O1531" s="368"/>
      <c r="P1531" s="365"/>
      <c r="Q1531" s="365"/>
      <c r="R1531" s="370">
        <v>2</v>
      </c>
      <c r="S1531" s="370">
        <f>L1531-R1531</f>
        <v>448</v>
      </c>
      <c r="T1531" s="371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  <c r="AI1531" s="12"/>
      <c r="AJ1531" s="12"/>
      <c r="AK1531" s="12"/>
      <c r="AL1531" s="12"/>
      <c r="AM1531" s="12"/>
      <c r="AN1531" s="12"/>
      <c r="AO1531" s="12"/>
      <c r="AP1531" s="12"/>
      <c r="AQ1531" s="12"/>
      <c r="AR1531" s="12"/>
      <c r="AS1531" s="12"/>
      <c r="AT1531" s="12"/>
      <c r="AU1531" s="12"/>
      <c r="AV1531" s="12"/>
      <c r="AW1531" s="12"/>
      <c r="AX1531" s="12"/>
      <c r="AY1531" s="12"/>
      <c r="AZ1531" s="12"/>
      <c r="BA1531" s="12"/>
      <c r="BB1531" s="12"/>
      <c r="BC1531" s="12"/>
      <c r="BD1531" s="12"/>
      <c r="BE1531" s="12"/>
      <c r="BF1531" s="12"/>
      <c r="BG1531" s="12"/>
      <c r="BH1531" s="12"/>
      <c r="BI1531" s="12"/>
      <c r="BJ1531" s="12"/>
      <c r="BK1531" s="12"/>
      <c r="BL1531" s="12"/>
      <c r="BM1531" s="12"/>
      <c r="BN1531" s="12"/>
      <c r="BO1531" s="12"/>
      <c r="BP1531" s="12"/>
      <c r="BQ1531" s="12"/>
      <c r="BR1531" s="12"/>
      <c r="BS1531" s="12"/>
      <c r="BT1531" s="12"/>
      <c r="BU1531" s="12"/>
      <c r="BV1531" s="12"/>
      <c r="BW1531" s="12"/>
      <c r="BX1531" s="12"/>
      <c r="BY1531" s="12"/>
      <c r="BZ1531" s="12"/>
      <c r="CA1531" s="12"/>
      <c r="CB1531" s="12"/>
      <c r="CC1531" s="12"/>
      <c r="CD1531" s="12"/>
      <c r="CE1531" s="12"/>
      <c r="CF1531" s="12"/>
      <c r="CG1531" s="12"/>
      <c r="CH1531" s="12"/>
      <c r="CI1531" s="12"/>
      <c r="CJ1531" s="12"/>
    </row>
    <row r="1532" spans="1:88" ht="23.25" customHeight="1" x14ac:dyDescent="0.25">
      <c r="A1532" s="365"/>
      <c r="B1532" s="365"/>
      <c r="C1532" s="365"/>
      <c r="D1532" s="365"/>
      <c r="E1532" s="365"/>
      <c r="F1532" s="365"/>
      <c r="G1532" s="379" t="s">
        <v>2900</v>
      </c>
      <c r="H1532" s="379" t="s">
        <v>2901</v>
      </c>
      <c r="I1532" s="379" t="s">
        <v>930</v>
      </c>
      <c r="J1532" s="379" t="s">
        <v>2022</v>
      </c>
      <c r="K1532" s="365"/>
      <c r="L1532" s="380">
        <v>450</v>
      </c>
      <c r="M1532" s="365"/>
      <c r="N1532" s="365"/>
      <c r="O1532" s="368"/>
      <c r="P1532" s="365"/>
      <c r="Q1532" s="365"/>
      <c r="R1532" s="370">
        <v>2</v>
      </c>
      <c r="S1532" s="370">
        <f>L1532-R1532</f>
        <v>448</v>
      </c>
      <c r="T1532" s="371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  <c r="AM1532" s="12"/>
      <c r="AN1532" s="12"/>
      <c r="AO1532" s="12"/>
      <c r="AP1532" s="12"/>
      <c r="AQ1532" s="12"/>
      <c r="AR1532" s="12"/>
      <c r="AS1532" s="12"/>
      <c r="AT1532" s="12"/>
      <c r="AU1532" s="12"/>
      <c r="AV1532" s="12"/>
      <c r="AW1532" s="12"/>
      <c r="AX1532" s="12"/>
      <c r="AY1532" s="12"/>
      <c r="AZ1532" s="12"/>
      <c r="BA1532" s="12"/>
      <c r="BB1532" s="12"/>
      <c r="BC1532" s="12"/>
      <c r="BD1532" s="12"/>
      <c r="BE1532" s="12"/>
      <c r="BF1532" s="12"/>
      <c r="BG1532" s="12"/>
      <c r="BH1532" s="12"/>
      <c r="BI1532" s="12"/>
      <c r="BJ1532" s="12"/>
      <c r="BK1532" s="12"/>
      <c r="BL1532" s="12"/>
      <c r="BM1532" s="12"/>
      <c r="BN1532" s="12"/>
      <c r="BO1532" s="12"/>
      <c r="BP1532" s="12"/>
      <c r="BQ1532" s="12"/>
      <c r="BR1532" s="12"/>
      <c r="BS1532" s="12"/>
      <c r="BT1532" s="12"/>
      <c r="BU1532" s="12"/>
      <c r="BV1532" s="12"/>
      <c r="BW1532" s="12"/>
      <c r="BX1532" s="12"/>
      <c r="BY1532" s="12"/>
      <c r="BZ1532" s="12"/>
      <c r="CA1532" s="12"/>
      <c r="CB1532" s="12"/>
      <c r="CC1532" s="12"/>
      <c r="CD1532" s="12"/>
      <c r="CE1532" s="12"/>
      <c r="CF1532" s="12"/>
      <c r="CG1532" s="12"/>
      <c r="CH1532" s="12"/>
      <c r="CI1532" s="12"/>
      <c r="CJ1532" s="12"/>
    </row>
    <row r="1533" spans="1:88" ht="18" customHeight="1" x14ac:dyDescent="0.25">
      <c r="A1533" s="365"/>
      <c r="B1533" s="365"/>
      <c r="C1533" s="365"/>
      <c r="D1533" s="365"/>
      <c r="E1533" s="365"/>
      <c r="F1533" s="365"/>
      <c r="G1533" s="379" t="s">
        <v>2203</v>
      </c>
      <c r="H1533" s="379" t="s">
        <v>2204</v>
      </c>
      <c r="I1533" s="379" t="s">
        <v>2205</v>
      </c>
      <c r="J1533" s="379" t="s">
        <v>1704</v>
      </c>
      <c r="K1533" s="365"/>
      <c r="L1533" s="380">
        <v>4500</v>
      </c>
      <c r="M1533" s="365"/>
      <c r="N1533" s="365"/>
      <c r="O1533" s="368"/>
      <c r="P1533" s="365"/>
      <c r="Q1533" s="365"/>
      <c r="R1533" s="370">
        <v>2</v>
      </c>
      <c r="S1533" s="371">
        <v>1500</v>
      </c>
      <c r="T1533" s="370">
        <f t="shared" ref="T1533" si="120">+L1533-R1533-S1533</f>
        <v>2998</v>
      </c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  <c r="AK1533" s="12"/>
      <c r="AL1533" s="12"/>
      <c r="AM1533" s="12"/>
      <c r="AN1533" s="12"/>
      <c r="AO1533" s="12"/>
      <c r="AP1533" s="12"/>
      <c r="AQ1533" s="12"/>
      <c r="AR1533" s="12"/>
      <c r="AS1533" s="12"/>
      <c r="AT1533" s="12"/>
      <c r="AU1533" s="12"/>
      <c r="AV1533" s="12"/>
      <c r="AW1533" s="12"/>
      <c r="AX1533" s="12"/>
      <c r="AY1533" s="12"/>
      <c r="AZ1533" s="12"/>
      <c r="BA1533" s="12"/>
      <c r="BB1533" s="12"/>
      <c r="BC1533" s="12"/>
      <c r="BD1533" s="12"/>
      <c r="BE1533" s="12"/>
      <c r="BF1533" s="12"/>
      <c r="BG1533" s="12"/>
      <c r="BH1533" s="12"/>
      <c r="BI1533" s="12"/>
      <c r="BJ1533" s="12"/>
      <c r="BK1533" s="12"/>
      <c r="BL1533" s="12"/>
      <c r="BM1533" s="12"/>
      <c r="BN1533" s="12"/>
      <c r="BO1533" s="12"/>
      <c r="BP1533" s="12"/>
      <c r="BQ1533" s="12"/>
      <c r="BR1533" s="12"/>
      <c r="BS1533" s="12"/>
      <c r="BT1533" s="12"/>
      <c r="BU1533" s="12"/>
      <c r="BV1533" s="12"/>
      <c r="BW1533" s="12"/>
      <c r="BX1533" s="12"/>
      <c r="BY1533" s="12"/>
      <c r="BZ1533" s="12"/>
      <c r="CA1533" s="12"/>
      <c r="CB1533" s="12"/>
      <c r="CC1533" s="12"/>
      <c r="CD1533" s="12"/>
      <c r="CE1533" s="12"/>
      <c r="CF1533" s="12"/>
      <c r="CG1533" s="12"/>
      <c r="CH1533" s="12"/>
      <c r="CI1533" s="12"/>
      <c r="CJ1533" s="12"/>
    </row>
    <row r="1534" spans="1:88" ht="16.5" customHeight="1" x14ac:dyDescent="0.25">
      <c r="A1534" s="365"/>
      <c r="B1534" s="365"/>
      <c r="C1534" s="365"/>
      <c r="D1534" s="365"/>
      <c r="E1534" s="365"/>
      <c r="F1534" s="365"/>
      <c r="G1534" s="379" t="s">
        <v>2206</v>
      </c>
      <c r="H1534" s="379" t="s">
        <v>2207</v>
      </c>
      <c r="I1534" s="379" t="s">
        <v>1039</v>
      </c>
      <c r="J1534" s="379" t="s">
        <v>2022</v>
      </c>
      <c r="K1534" s="365"/>
      <c r="L1534" s="380">
        <v>450</v>
      </c>
      <c r="M1534" s="365"/>
      <c r="N1534" s="365"/>
      <c r="O1534" s="368"/>
      <c r="P1534" s="365"/>
      <c r="Q1534" s="365"/>
      <c r="R1534" s="370">
        <v>2</v>
      </c>
      <c r="S1534" s="370">
        <f>+L1534-R1534</f>
        <v>448</v>
      </c>
      <c r="T1534" s="371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  <c r="AK1534" s="12"/>
      <c r="AL1534" s="12"/>
      <c r="AM1534" s="12"/>
      <c r="AN1534" s="12"/>
      <c r="AO1534" s="12"/>
      <c r="AP1534" s="12"/>
      <c r="AQ1534" s="12"/>
      <c r="AR1534" s="12"/>
      <c r="AS1534" s="12"/>
      <c r="AT1534" s="12"/>
      <c r="AU1534" s="12"/>
      <c r="AV1534" s="12"/>
      <c r="AW1534" s="12"/>
      <c r="AX1534" s="12"/>
      <c r="AY1534" s="12"/>
      <c r="AZ1534" s="12"/>
      <c r="BA1534" s="12"/>
      <c r="BB1534" s="12"/>
      <c r="BC1534" s="12"/>
      <c r="BD1534" s="12"/>
      <c r="BE1534" s="12"/>
      <c r="BF1534" s="12"/>
      <c r="BG1534" s="12"/>
      <c r="BH1534" s="12"/>
      <c r="BI1534" s="12"/>
      <c r="BJ1534" s="12"/>
      <c r="BK1534" s="12"/>
      <c r="BL1534" s="12"/>
      <c r="BM1534" s="12"/>
      <c r="BN1534" s="12"/>
      <c r="BO1534" s="12"/>
      <c r="BP1534" s="12"/>
      <c r="BQ1534" s="12"/>
      <c r="BR1534" s="12"/>
      <c r="BS1534" s="12"/>
      <c r="BT1534" s="12"/>
      <c r="BU1534" s="12"/>
      <c r="BV1534" s="12"/>
      <c r="BW1534" s="12"/>
      <c r="BX1534" s="12"/>
      <c r="BY1534" s="12"/>
      <c r="BZ1534" s="12"/>
      <c r="CA1534" s="12"/>
      <c r="CB1534" s="12"/>
      <c r="CC1534" s="12"/>
      <c r="CD1534" s="12"/>
      <c r="CE1534" s="12"/>
      <c r="CF1534" s="12"/>
      <c r="CG1534" s="12"/>
      <c r="CH1534" s="12"/>
      <c r="CI1534" s="12"/>
      <c r="CJ1534" s="12"/>
    </row>
    <row r="1535" spans="1:88" x14ac:dyDescent="0.25">
      <c r="A1535" s="365"/>
      <c r="B1535" s="365"/>
      <c r="C1535" s="365"/>
      <c r="D1535" s="365"/>
      <c r="E1535" s="365"/>
      <c r="F1535" s="365"/>
      <c r="G1535" s="379" t="s">
        <v>2209</v>
      </c>
      <c r="H1535" s="379" t="s">
        <v>2208</v>
      </c>
      <c r="I1535" s="379" t="s">
        <v>1104</v>
      </c>
      <c r="J1535" s="379" t="s">
        <v>1704</v>
      </c>
      <c r="K1535" s="365"/>
      <c r="L1535" s="380">
        <v>1750</v>
      </c>
      <c r="M1535" s="365"/>
      <c r="N1535" s="365"/>
      <c r="O1535" s="368"/>
      <c r="P1535" s="365"/>
      <c r="Q1535" s="365"/>
      <c r="R1535" s="370">
        <v>2</v>
      </c>
      <c r="S1535" s="371">
        <v>750</v>
      </c>
      <c r="T1535" s="370">
        <f t="shared" ref="T1535:T1537" si="121">+L1535-R1535-S1535</f>
        <v>998</v>
      </c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  <c r="AM1535" s="12"/>
      <c r="AN1535" s="12"/>
      <c r="AO1535" s="12"/>
      <c r="AP1535" s="12"/>
      <c r="AQ1535" s="12"/>
      <c r="AR1535" s="12"/>
      <c r="AS1535" s="12"/>
      <c r="AT1535" s="12"/>
      <c r="AU1535" s="12"/>
      <c r="AV1535" s="12"/>
      <c r="AW1535" s="12"/>
      <c r="AX1535" s="12"/>
      <c r="AY1535" s="12"/>
      <c r="AZ1535" s="12"/>
      <c r="BA1535" s="12"/>
      <c r="BB1535" s="12"/>
      <c r="BC1535" s="12"/>
      <c r="BD1535" s="12"/>
      <c r="BE1535" s="12"/>
      <c r="BF1535" s="12"/>
      <c r="BG1535" s="12"/>
      <c r="BH1535" s="12"/>
      <c r="BI1535" s="12"/>
      <c r="BJ1535" s="12"/>
      <c r="BK1535" s="12"/>
      <c r="BL1535" s="12"/>
      <c r="BM1535" s="12"/>
      <c r="BN1535" s="12"/>
      <c r="BO1535" s="12"/>
      <c r="BP1535" s="12"/>
      <c r="BQ1535" s="12"/>
      <c r="BR1535" s="12"/>
      <c r="BS1535" s="12"/>
      <c r="BT1535" s="12"/>
      <c r="BU1535" s="12"/>
      <c r="BV1535" s="12"/>
      <c r="BW1535" s="12"/>
      <c r="BX1535" s="12"/>
      <c r="BY1535" s="12"/>
      <c r="BZ1535" s="12"/>
      <c r="CA1535" s="12"/>
      <c r="CB1535" s="12"/>
      <c r="CC1535" s="12"/>
      <c r="CD1535" s="12"/>
      <c r="CE1535" s="12"/>
      <c r="CF1535" s="12"/>
      <c r="CG1535" s="12"/>
      <c r="CH1535" s="12"/>
      <c r="CI1535" s="12"/>
      <c r="CJ1535" s="12"/>
    </row>
    <row r="1536" spans="1:88" x14ac:dyDescent="0.25">
      <c r="A1536" s="365"/>
      <c r="B1536" s="365"/>
      <c r="C1536" s="365"/>
      <c r="D1536" s="365"/>
      <c r="E1536" s="365"/>
      <c r="F1536" s="365"/>
      <c r="G1536" s="379" t="s">
        <v>2210</v>
      </c>
      <c r="H1536" s="379" t="s">
        <v>2211</v>
      </c>
      <c r="I1536" s="379" t="s">
        <v>1101</v>
      </c>
      <c r="J1536" s="379" t="s">
        <v>1704</v>
      </c>
      <c r="K1536" s="365"/>
      <c r="L1536" s="380">
        <v>2250</v>
      </c>
      <c r="M1536" s="365"/>
      <c r="N1536" s="365"/>
      <c r="O1536" s="368"/>
      <c r="P1536" s="365"/>
      <c r="Q1536" s="365"/>
      <c r="R1536" s="370">
        <v>2</v>
      </c>
      <c r="S1536" s="371">
        <v>1000</v>
      </c>
      <c r="T1536" s="370">
        <f t="shared" si="121"/>
        <v>1248</v>
      </c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  <c r="AK1536" s="12"/>
      <c r="AL1536" s="12"/>
      <c r="AM1536" s="12"/>
      <c r="AN1536" s="12"/>
      <c r="AO1536" s="12"/>
      <c r="AP1536" s="12"/>
      <c r="AQ1536" s="12"/>
      <c r="AR1536" s="12"/>
      <c r="AS1536" s="12"/>
      <c r="AT1536" s="12"/>
      <c r="AU1536" s="12"/>
      <c r="AV1536" s="12"/>
      <c r="AW1536" s="12"/>
      <c r="AX1536" s="12"/>
      <c r="AY1536" s="12"/>
      <c r="AZ1536" s="12"/>
      <c r="BA1536" s="12"/>
      <c r="BB1536" s="12"/>
      <c r="BC1536" s="12"/>
      <c r="BD1536" s="12"/>
      <c r="BE1536" s="12"/>
      <c r="BF1536" s="12"/>
      <c r="BG1536" s="12"/>
      <c r="BH1536" s="12"/>
      <c r="BI1536" s="12"/>
      <c r="BJ1536" s="12"/>
      <c r="BK1536" s="12"/>
      <c r="BL1536" s="12"/>
      <c r="BM1536" s="12"/>
      <c r="BN1536" s="12"/>
      <c r="BO1536" s="12"/>
      <c r="BP1536" s="12"/>
      <c r="BQ1536" s="12"/>
      <c r="BR1536" s="12"/>
      <c r="BS1536" s="12"/>
      <c r="BT1536" s="12"/>
      <c r="BU1536" s="12"/>
      <c r="BV1536" s="12"/>
      <c r="BW1536" s="12"/>
      <c r="BX1536" s="12"/>
      <c r="BY1536" s="12"/>
      <c r="BZ1536" s="12"/>
      <c r="CA1536" s="12"/>
      <c r="CB1536" s="12"/>
      <c r="CC1536" s="12"/>
      <c r="CD1536" s="12"/>
      <c r="CE1536" s="12"/>
      <c r="CF1536" s="12"/>
      <c r="CG1536" s="12"/>
      <c r="CH1536" s="12"/>
      <c r="CI1536" s="12"/>
      <c r="CJ1536" s="12"/>
    </row>
    <row r="1537" spans="1:88" x14ac:dyDescent="0.25">
      <c r="A1537" s="365"/>
      <c r="B1537" s="365"/>
      <c r="C1537" s="365"/>
      <c r="D1537" s="365"/>
      <c r="E1537" s="365"/>
      <c r="F1537" s="365"/>
      <c r="G1537" s="379" t="s">
        <v>2212</v>
      </c>
      <c r="H1537" s="379" t="s">
        <v>2211</v>
      </c>
      <c r="I1537" s="379" t="s">
        <v>2119</v>
      </c>
      <c r="J1537" s="379" t="s">
        <v>1704</v>
      </c>
      <c r="K1537" s="365"/>
      <c r="L1537" s="380">
        <v>2500</v>
      </c>
      <c r="M1537" s="365"/>
      <c r="N1537" s="365"/>
      <c r="O1537" s="368"/>
      <c r="P1537" s="365"/>
      <c r="Q1537" s="365"/>
      <c r="R1537" s="370">
        <v>2</v>
      </c>
      <c r="S1537" s="371">
        <v>1250</v>
      </c>
      <c r="T1537" s="370">
        <f t="shared" si="121"/>
        <v>1248</v>
      </c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  <c r="AI1537" s="12"/>
      <c r="AJ1537" s="12"/>
      <c r="AK1537" s="12"/>
      <c r="AL1537" s="12"/>
      <c r="AM1537" s="12"/>
      <c r="AN1537" s="12"/>
      <c r="AO1537" s="12"/>
      <c r="AP1537" s="12"/>
      <c r="AQ1537" s="12"/>
      <c r="AR1537" s="12"/>
      <c r="AS1537" s="12"/>
      <c r="AT1537" s="12"/>
      <c r="AU1537" s="12"/>
      <c r="AV1537" s="12"/>
      <c r="AW1537" s="12"/>
      <c r="AX1537" s="12"/>
      <c r="AY1537" s="12"/>
      <c r="AZ1537" s="12"/>
      <c r="BA1537" s="12"/>
      <c r="BB1537" s="12"/>
      <c r="BC1537" s="12"/>
      <c r="BD1537" s="12"/>
      <c r="BE1537" s="12"/>
      <c r="BF1537" s="12"/>
      <c r="BG1537" s="12"/>
      <c r="BH1537" s="12"/>
      <c r="BI1537" s="12"/>
      <c r="BJ1537" s="12"/>
      <c r="BK1537" s="12"/>
      <c r="BL1537" s="12"/>
      <c r="BM1537" s="12"/>
      <c r="BN1537" s="12"/>
      <c r="BO1537" s="12"/>
      <c r="BP1537" s="12"/>
      <c r="BQ1537" s="12"/>
      <c r="BR1537" s="12"/>
      <c r="BS1537" s="12"/>
      <c r="BT1537" s="12"/>
      <c r="BU1537" s="12"/>
      <c r="BV1537" s="12"/>
      <c r="BW1537" s="12"/>
      <c r="BX1537" s="12"/>
      <c r="BY1537" s="12"/>
      <c r="BZ1537" s="12"/>
      <c r="CA1537" s="12"/>
      <c r="CB1537" s="12"/>
      <c r="CC1537" s="12"/>
      <c r="CD1537" s="12"/>
      <c r="CE1537" s="12"/>
      <c r="CF1537" s="12"/>
      <c r="CG1537" s="12"/>
      <c r="CH1537" s="12"/>
      <c r="CI1537" s="12"/>
      <c r="CJ1537" s="12"/>
    </row>
    <row r="1538" spans="1:88" x14ac:dyDescent="0.25">
      <c r="A1538" s="365"/>
      <c r="B1538" s="365"/>
      <c r="C1538" s="365"/>
      <c r="D1538" s="365"/>
      <c r="E1538" s="365"/>
      <c r="F1538" s="365"/>
      <c r="G1538" s="379" t="s">
        <v>2213</v>
      </c>
      <c r="H1538" s="379" t="s">
        <v>2214</v>
      </c>
      <c r="I1538" s="379" t="s">
        <v>2121</v>
      </c>
      <c r="J1538" s="379" t="s">
        <v>2022</v>
      </c>
      <c r="K1538" s="365"/>
      <c r="L1538" s="380">
        <v>650</v>
      </c>
      <c r="M1538" s="365"/>
      <c r="N1538" s="365"/>
      <c r="O1538" s="368"/>
      <c r="P1538" s="365"/>
      <c r="Q1538" s="365"/>
      <c r="R1538" s="370">
        <v>2</v>
      </c>
      <c r="S1538" s="370">
        <f>+L1538-R1538</f>
        <v>648</v>
      </c>
      <c r="T1538" s="371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  <c r="AM1538" s="12"/>
      <c r="AN1538" s="12"/>
      <c r="AO1538" s="12"/>
      <c r="AP1538" s="12"/>
      <c r="AQ1538" s="12"/>
      <c r="AR1538" s="12"/>
      <c r="AS1538" s="12"/>
      <c r="AT1538" s="12"/>
      <c r="AU1538" s="12"/>
      <c r="AV1538" s="12"/>
      <c r="AW1538" s="12"/>
      <c r="AX1538" s="12"/>
      <c r="AY1538" s="12"/>
      <c r="AZ1538" s="12"/>
      <c r="BA1538" s="12"/>
      <c r="BB1538" s="12"/>
      <c r="BC1538" s="12"/>
      <c r="BD1538" s="12"/>
      <c r="BE1538" s="12"/>
      <c r="BF1538" s="12"/>
      <c r="BG1538" s="12"/>
      <c r="BH1538" s="12"/>
      <c r="BI1538" s="12"/>
      <c r="BJ1538" s="12"/>
      <c r="BK1538" s="12"/>
      <c r="BL1538" s="12"/>
      <c r="BM1538" s="12"/>
      <c r="BN1538" s="12"/>
      <c r="BO1538" s="12"/>
      <c r="BP1538" s="12"/>
      <c r="BQ1538" s="12"/>
      <c r="BR1538" s="12"/>
      <c r="BS1538" s="12"/>
      <c r="BT1538" s="12"/>
      <c r="BU1538" s="12"/>
      <c r="BV1538" s="12"/>
      <c r="BW1538" s="12"/>
      <c r="BX1538" s="12"/>
      <c r="BY1538" s="12"/>
      <c r="BZ1538" s="12"/>
      <c r="CA1538" s="12"/>
      <c r="CB1538" s="12"/>
      <c r="CC1538" s="12"/>
      <c r="CD1538" s="12"/>
      <c r="CE1538" s="12"/>
      <c r="CF1538" s="12"/>
      <c r="CG1538" s="12"/>
      <c r="CH1538" s="12"/>
      <c r="CI1538" s="12"/>
      <c r="CJ1538" s="12"/>
    </row>
    <row r="1539" spans="1:88" x14ac:dyDescent="0.25">
      <c r="A1539" s="365"/>
      <c r="B1539" s="365"/>
      <c r="C1539" s="365"/>
      <c r="D1539" s="365"/>
      <c r="E1539" s="365"/>
      <c r="F1539" s="365"/>
      <c r="G1539" s="379" t="s">
        <v>2215</v>
      </c>
      <c r="H1539" s="379" t="s">
        <v>2216</v>
      </c>
      <c r="I1539" s="379" t="s">
        <v>2217</v>
      </c>
      <c r="J1539" s="379" t="s">
        <v>1704</v>
      </c>
      <c r="K1539" s="365"/>
      <c r="L1539" s="380">
        <v>3500</v>
      </c>
      <c r="M1539" s="365"/>
      <c r="N1539" s="365"/>
      <c r="O1539" s="368"/>
      <c r="P1539" s="365"/>
      <c r="Q1539" s="365"/>
      <c r="R1539" s="370">
        <v>2</v>
      </c>
      <c r="S1539" s="371">
        <v>1250</v>
      </c>
      <c r="T1539" s="370">
        <f t="shared" ref="T1539:T1540" si="122">+L1539-R1539-S1539</f>
        <v>2248</v>
      </c>
    </row>
    <row r="1540" spans="1:88" x14ac:dyDescent="0.25">
      <c r="A1540" s="365"/>
      <c r="B1540" s="365"/>
      <c r="C1540" s="365"/>
      <c r="D1540" s="365"/>
      <c r="E1540" s="365"/>
      <c r="F1540" s="365"/>
      <c r="G1540" s="379" t="s">
        <v>2218</v>
      </c>
      <c r="H1540" s="379" t="s">
        <v>2219</v>
      </c>
      <c r="I1540" s="379" t="s">
        <v>1104</v>
      </c>
      <c r="J1540" s="379" t="s">
        <v>1704</v>
      </c>
      <c r="K1540" s="365"/>
      <c r="L1540" s="380">
        <v>1750</v>
      </c>
      <c r="M1540" s="365"/>
      <c r="N1540" s="365"/>
      <c r="O1540" s="368"/>
      <c r="P1540" s="365"/>
      <c r="Q1540" s="365"/>
      <c r="R1540" s="370">
        <v>2</v>
      </c>
      <c r="S1540" s="371">
        <v>750</v>
      </c>
      <c r="T1540" s="370">
        <f t="shared" si="122"/>
        <v>998</v>
      </c>
    </row>
    <row r="1541" spans="1:88" x14ac:dyDescent="0.25">
      <c r="A1541" s="365"/>
      <c r="B1541" s="365"/>
      <c r="C1541" s="365"/>
      <c r="D1541" s="365"/>
      <c r="E1541" s="365"/>
      <c r="F1541" s="365"/>
      <c r="G1541" s="366" t="s">
        <v>1920</v>
      </c>
      <c r="H1541" s="366" t="s">
        <v>419</v>
      </c>
      <c r="I1541" s="366" t="s">
        <v>1921</v>
      </c>
      <c r="J1541" s="367" t="s">
        <v>2022</v>
      </c>
      <c r="K1541" s="368"/>
      <c r="L1541" s="369">
        <v>750</v>
      </c>
      <c r="M1541" s="368"/>
      <c r="N1541" s="368"/>
      <c r="O1541" s="368"/>
      <c r="P1541" s="365"/>
      <c r="Q1541" s="365"/>
      <c r="R1541" s="370">
        <v>2</v>
      </c>
      <c r="S1541" s="370">
        <f t="shared" ref="S1541:S1545" si="123">+L1541-R1541</f>
        <v>748</v>
      </c>
      <c r="T1541" s="371"/>
    </row>
    <row r="1542" spans="1:88" x14ac:dyDescent="0.25">
      <c r="A1542" s="365"/>
      <c r="B1542" s="365"/>
      <c r="C1542" s="365"/>
      <c r="D1542" s="365"/>
      <c r="E1542" s="365"/>
      <c r="F1542" s="365"/>
      <c r="G1542" s="366" t="s">
        <v>1914</v>
      </c>
      <c r="H1542" s="366" t="s">
        <v>428</v>
      </c>
      <c r="I1542" s="366" t="s">
        <v>1915</v>
      </c>
      <c r="J1542" s="367" t="s">
        <v>2022</v>
      </c>
      <c r="K1542" s="368"/>
      <c r="L1542" s="369">
        <v>1000</v>
      </c>
      <c r="M1542" s="368"/>
      <c r="N1542" s="368"/>
      <c r="O1542" s="368"/>
      <c r="P1542" s="365"/>
      <c r="Q1542" s="365"/>
      <c r="R1542" s="370">
        <v>2</v>
      </c>
      <c r="S1542" s="370">
        <f t="shared" si="123"/>
        <v>998</v>
      </c>
      <c r="T1542" s="371"/>
    </row>
    <row r="1543" spans="1:88" x14ac:dyDescent="0.25">
      <c r="A1543" s="365"/>
      <c r="B1543" s="365"/>
      <c r="C1543" s="365"/>
      <c r="D1543" s="365"/>
      <c r="E1543" s="365"/>
      <c r="F1543" s="365"/>
      <c r="G1543" s="366" t="s">
        <v>1916</v>
      </c>
      <c r="H1543" s="366" t="s">
        <v>775</v>
      </c>
      <c r="I1543" s="366" t="s">
        <v>1917</v>
      </c>
      <c r="J1543" s="367" t="s">
        <v>2022</v>
      </c>
      <c r="K1543" s="368"/>
      <c r="L1543" s="369">
        <v>1250</v>
      </c>
      <c r="M1543" s="368"/>
      <c r="N1543" s="368"/>
      <c r="O1543" s="368"/>
      <c r="P1543" s="365"/>
      <c r="Q1543" s="365"/>
      <c r="R1543" s="370">
        <v>2</v>
      </c>
      <c r="S1543" s="370">
        <f t="shared" si="123"/>
        <v>1248</v>
      </c>
      <c r="T1543" s="371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  <c r="AJ1543" s="12"/>
      <c r="AK1543" s="12"/>
      <c r="AL1543" s="12"/>
      <c r="AM1543" s="12"/>
      <c r="AN1543" s="12"/>
      <c r="AO1543" s="12"/>
      <c r="AP1543" s="12"/>
      <c r="AQ1543" s="12"/>
      <c r="AR1543" s="12"/>
      <c r="AS1543" s="12"/>
      <c r="AT1543" s="12"/>
      <c r="AU1543" s="12"/>
      <c r="AV1543" s="12"/>
      <c r="AW1543" s="12"/>
      <c r="AX1543" s="12"/>
      <c r="AY1543" s="12"/>
      <c r="AZ1543" s="12"/>
      <c r="BA1543" s="12"/>
      <c r="BB1543" s="12"/>
      <c r="BC1543" s="12"/>
      <c r="BD1543" s="12"/>
      <c r="BE1543" s="12"/>
      <c r="BF1543" s="12"/>
      <c r="BG1543" s="12"/>
      <c r="BH1543" s="12"/>
      <c r="BI1543" s="12"/>
      <c r="BJ1543" s="12"/>
      <c r="BK1543" s="12"/>
      <c r="BL1543" s="12"/>
      <c r="BM1543" s="12"/>
      <c r="BN1543" s="12"/>
      <c r="BO1543" s="12"/>
      <c r="BP1543" s="12"/>
      <c r="BQ1543" s="12"/>
      <c r="BR1543" s="12"/>
      <c r="BS1543" s="12"/>
      <c r="BT1543" s="12"/>
      <c r="BU1543" s="12"/>
      <c r="BV1543" s="12"/>
      <c r="BW1543" s="12"/>
      <c r="BX1543" s="12"/>
      <c r="BY1543" s="12"/>
      <c r="BZ1543" s="12"/>
      <c r="CA1543" s="12"/>
      <c r="CB1543" s="12"/>
      <c r="CC1543" s="12"/>
      <c r="CD1543" s="12"/>
      <c r="CE1543" s="12"/>
      <c r="CF1543" s="12"/>
      <c r="CG1543" s="12"/>
      <c r="CH1543" s="12"/>
      <c r="CI1543" s="12"/>
      <c r="CJ1543" s="12"/>
    </row>
    <row r="1544" spans="1:88" x14ac:dyDescent="0.25">
      <c r="A1544" s="365"/>
      <c r="B1544" s="365"/>
      <c r="C1544" s="365"/>
      <c r="D1544" s="365"/>
      <c r="E1544" s="365"/>
      <c r="F1544" s="365"/>
      <c r="G1544" s="366" t="s">
        <v>1918</v>
      </c>
      <c r="H1544" s="366" t="s">
        <v>417</v>
      </c>
      <c r="I1544" s="366" t="s">
        <v>1917</v>
      </c>
      <c r="J1544" s="367" t="s">
        <v>2022</v>
      </c>
      <c r="K1544" s="368"/>
      <c r="L1544" s="369">
        <v>1250</v>
      </c>
      <c r="M1544" s="368"/>
      <c r="N1544" s="368"/>
      <c r="O1544" s="368"/>
      <c r="P1544" s="365"/>
      <c r="Q1544" s="365"/>
      <c r="R1544" s="370">
        <v>2</v>
      </c>
      <c r="S1544" s="370">
        <f t="shared" si="123"/>
        <v>1248</v>
      </c>
      <c r="T1544" s="371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  <c r="AM1544" s="12"/>
      <c r="AN1544" s="12"/>
      <c r="AO1544" s="12"/>
      <c r="AP1544" s="12"/>
      <c r="AQ1544" s="12"/>
      <c r="AR1544" s="12"/>
      <c r="AS1544" s="12"/>
      <c r="AT1544" s="12"/>
      <c r="AU1544" s="12"/>
      <c r="AV1544" s="12"/>
      <c r="AW1544" s="12"/>
      <c r="AX1544" s="12"/>
      <c r="AY1544" s="12"/>
      <c r="AZ1544" s="12"/>
      <c r="BA1544" s="12"/>
      <c r="BB1544" s="12"/>
      <c r="BC1544" s="12"/>
      <c r="BD1544" s="12"/>
      <c r="BE1544" s="12"/>
      <c r="BF1544" s="12"/>
      <c r="BG1544" s="12"/>
      <c r="BH1544" s="12"/>
      <c r="BI1544" s="12"/>
      <c r="BJ1544" s="12"/>
      <c r="BK1544" s="12"/>
      <c r="BL1544" s="12"/>
      <c r="BM1544" s="12"/>
      <c r="BN1544" s="12"/>
      <c r="BO1544" s="12"/>
      <c r="BP1544" s="12"/>
      <c r="BQ1544" s="12"/>
      <c r="BR1544" s="12"/>
      <c r="BS1544" s="12"/>
      <c r="BT1544" s="12"/>
      <c r="BU1544" s="12"/>
      <c r="BV1544" s="12"/>
      <c r="BW1544" s="12"/>
      <c r="BX1544" s="12"/>
      <c r="BY1544" s="12"/>
      <c r="BZ1544" s="12"/>
      <c r="CA1544" s="12"/>
      <c r="CB1544" s="12"/>
      <c r="CC1544" s="12"/>
      <c r="CD1544" s="12"/>
      <c r="CE1544" s="12"/>
      <c r="CF1544" s="12"/>
      <c r="CG1544" s="12"/>
      <c r="CH1544" s="12"/>
      <c r="CI1544" s="12"/>
      <c r="CJ1544" s="12"/>
    </row>
    <row r="1545" spans="1:88" x14ac:dyDescent="0.25">
      <c r="A1545" s="365"/>
      <c r="B1545" s="365"/>
      <c r="C1545" s="365"/>
      <c r="D1545" s="365"/>
      <c r="E1545" s="365"/>
      <c r="F1545" s="365"/>
      <c r="G1545" s="366" t="s">
        <v>1919</v>
      </c>
      <c r="H1545" s="366" t="s">
        <v>66</v>
      </c>
      <c r="I1545" s="366" t="s">
        <v>1915</v>
      </c>
      <c r="J1545" s="367" t="s">
        <v>2022</v>
      </c>
      <c r="K1545" s="368"/>
      <c r="L1545" s="369">
        <v>1000</v>
      </c>
      <c r="M1545" s="368"/>
      <c r="N1545" s="368"/>
      <c r="O1545" s="368"/>
      <c r="P1545" s="365"/>
      <c r="Q1545" s="365"/>
      <c r="R1545" s="370">
        <v>2</v>
      </c>
      <c r="S1545" s="370">
        <f t="shared" si="123"/>
        <v>998</v>
      </c>
      <c r="T1545" s="371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  <c r="AI1545" s="12"/>
      <c r="AJ1545" s="12"/>
      <c r="AK1545" s="12"/>
      <c r="AL1545" s="12"/>
      <c r="AM1545" s="12"/>
      <c r="AN1545" s="12"/>
      <c r="AO1545" s="12"/>
      <c r="AP1545" s="12"/>
      <c r="AQ1545" s="12"/>
      <c r="AR1545" s="12"/>
      <c r="AS1545" s="12"/>
      <c r="AT1545" s="12"/>
      <c r="AU1545" s="12"/>
      <c r="AV1545" s="12"/>
      <c r="AW1545" s="12"/>
      <c r="AX1545" s="12"/>
      <c r="AY1545" s="12"/>
      <c r="AZ1545" s="12"/>
      <c r="BA1545" s="12"/>
      <c r="BB1545" s="12"/>
      <c r="BC1545" s="12"/>
      <c r="BD1545" s="12"/>
      <c r="BE1545" s="12"/>
      <c r="BF1545" s="12"/>
      <c r="BG1545" s="12"/>
      <c r="BH1545" s="12"/>
      <c r="BI1545" s="12"/>
      <c r="BJ1545" s="12"/>
      <c r="BK1545" s="12"/>
      <c r="BL1545" s="12"/>
      <c r="BM1545" s="12"/>
      <c r="BN1545" s="12"/>
      <c r="BO1545" s="12"/>
      <c r="BP1545" s="12"/>
      <c r="BQ1545" s="12"/>
      <c r="BR1545" s="12"/>
      <c r="BS1545" s="12"/>
      <c r="BT1545" s="12"/>
      <c r="BU1545" s="12"/>
      <c r="BV1545" s="12"/>
      <c r="BW1545" s="12"/>
      <c r="BX1545" s="12"/>
      <c r="BY1545" s="12"/>
      <c r="BZ1545" s="12"/>
      <c r="CA1545" s="12"/>
      <c r="CB1545" s="12"/>
      <c r="CC1545" s="12"/>
      <c r="CD1545" s="12"/>
      <c r="CE1545" s="12"/>
      <c r="CF1545" s="12"/>
      <c r="CG1545" s="12"/>
      <c r="CH1545" s="12"/>
      <c r="CI1545" s="12"/>
      <c r="CJ1545" s="12"/>
    </row>
    <row r="1546" spans="1:88" x14ac:dyDescent="0.25">
      <c r="A1546" s="365"/>
      <c r="B1546" s="365"/>
      <c r="C1546" s="365"/>
      <c r="D1546" s="365"/>
      <c r="E1546" s="365"/>
      <c r="F1546" s="365"/>
      <c r="G1546" s="367" t="s">
        <v>2221</v>
      </c>
      <c r="H1546" s="367" t="s">
        <v>2220</v>
      </c>
      <c r="I1546" s="367" t="s">
        <v>2222</v>
      </c>
      <c r="J1546" s="367" t="s">
        <v>1704</v>
      </c>
      <c r="K1546" s="368"/>
      <c r="L1546" s="369">
        <v>4500</v>
      </c>
      <c r="M1546" s="368"/>
      <c r="N1546" s="368"/>
      <c r="O1546" s="368"/>
      <c r="P1546" s="365"/>
      <c r="Q1546" s="365"/>
      <c r="R1546" s="370">
        <v>2</v>
      </c>
      <c r="S1546" s="371">
        <v>1500</v>
      </c>
      <c r="T1546" s="370">
        <f t="shared" ref="T1546" si="124">+L1546-R1546-S1546</f>
        <v>2998</v>
      </c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  <c r="AI1546" s="12"/>
      <c r="AJ1546" s="12"/>
      <c r="AK1546" s="12"/>
      <c r="AL1546" s="12"/>
      <c r="AM1546" s="12"/>
      <c r="AN1546" s="12"/>
      <c r="AO1546" s="12"/>
      <c r="AP1546" s="12"/>
      <c r="AQ1546" s="12"/>
      <c r="AR1546" s="12"/>
      <c r="AS1546" s="12"/>
      <c r="AT1546" s="12"/>
      <c r="AU1546" s="12"/>
      <c r="AV1546" s="12"/>
      <c r="AW1546" s="12"/>
      <c r="AX1546" s="12"/>
      <c r="AY1546" s="12"/>
      <c r="AZ1546" s="12"/>
      <c r="BA1546" s="12"/>
      <c r="BB1546" s="12"/>
      <c r="BC1546" s="12"/>
      <c r="BD1546" s="12"/>
      <c r="BE1546" s="12"/>
      <c r="BF1546" s="12"/>
      <c r="BG1546" s="12"/>
      <c r="BH1546" s="12"/>
      <c r="BI1546" s="12"/>
      <c r="BJ1546" s="12"/>
      <c r="BK1546" s="12"/>
      <c r="BL1546" s="12"/>
      <c r="BM1546" s="12"/>
      <c r="BN1546" s="12"/>
      <c r="BO1546" s="12"/>
      <c r="BP1546" s="12"/>
      <c r="BQ1546" s="12"/>
      <c r="BR1546" s="12"/>
      <c r="BS1546" s="12"/>
      <c r="BT1546" s="12"/>
      <c r="BU1546" s="12"/>
      <c r="BV1546" s="12"/>
      <c r="BW1546" s="12"/>
      <c r="BX1546" s="12"/>
      <c r="BY1546" s="12"/>
      <c r="BZ1546" s="12"/>
      <c r="CA1546" s="12"/>
      <c r="CB1546" s="12"/>
      <c r="CC1546" s="12"/>
      <c r="CD1546" s="12"/>
      <c r="CE1546" s="12"/>
      <c r="CF1546" s="12"/>
      <c r="CG1546" s="12"/>
      <c r="CH1546" s="12"/>
      <c r="CI1546" s="12"/>
      <c r="CJ1546" s="12"/>
    </row>
    <row r="1547" spans="1:88" x14ac:dyDescent="0.25">
      <c r="A1547" s="365"/>
      <c r="B1547" s="365"/>
      <c r="C1547" s="365"/>
      <c r="D1547" s="365"/>
      <c r="E1547" s="365"/>
      <c r="F1547" s="365"/>
      <c r="G1547" s="367" t="s">
        <v>2966</v>
      </c>
      <c r="H1547" s="367" t="s">
        <v>2220</v>
      </c>
      <c r="I1547" s="367" t="s">
        <v>1691</v>
      </c>
      <c r="J1547" s="367" t="s">
        <v>2022</v>
      </c>
      <c r="K1547" s="368"/>
      <c r="L1547" s="369">
        <v>1750</v>
      </c>
      <c r="M1547" s="368"/>
      <c r="N1547" s="368"/>
      <c r="O1547" s="368"/>
      <c r="P1547" s="365"/>
      <c r="Q1547" s="365"/>
      <c r="R1547" s="370">
        <v>2</v>
      </c>
      <c r="S1547" s="370">
        <f>+L1547-R1547</f>
        <v>1748</v>
      </c>
      <c r="T1547" s="371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  <c r="AM1547" s="12"/>
      <c r="AN1547" s="12"/>
      <c r="AO1547" s="12"/>
      <c r="AP1547" s="12"/>
      <c r="AQ1547" s="12"/>
      <c r="AR1547" s="12"/>
      <c r="AS1547" s="12"/>
      <c r="AT1547" s="12"/>
      <c r="AU1547" s="12"/>
      <c r="AV1547" s="12"/>
      <c r="AW1547" s="12"/>
      <c r="AX1547" s="12"/>
      <c r="AY1547" s="12"/>
      <c r="AZ1547" s="12"/>
      <c r="BA1547" s="12"/>
      <c r="BB1547" s="12"/>
      <c r="BC1547" s="12"/>
      <c r="BD1547" s="12"/>
      <c r="BE1547" s="12"/>
      <c r="BF1547" s="12"/>
      <c r="BG1547" s="12"/>
      <c r="BH1547" s="12"/>
      <c r="BI1547" s="12"/>
      <c r="BJ1547" s="12"/>
      <c r="BK1547" s="12"/>
      <c r="BL1547" s="12"/>
      <c r="BM1547" s="12"/>
      <c r="BN1547" s="12"/>
      <c r="BO1547" s="12"/>
      <c r="BP1547" s="12"/>
      <c r="BQ1547" s="12"/>
      <c r="BR1547" s="12"/>
      <c r="BS1547" s="12"/>
      <c r="BT1547" s="12"/>
      <c r="BU1547" s="12"/>
      <c r="BV1547" s="12"/>
      <c r="BW1547" s="12"/>
      <c r="BX1547" s="12"/>
      <c r="BY1547" s="12"/>
      <c r="BZ1547" s="12"/>
      <c r="CA1547" s="12"/>
      <c r="CB1547" s="12"/>
      <c r="CC1547" s="12"/>
      <c r="CD1547" s="12"/>
      <c r="CE1547" s="12"/>
      <c r="CF1547" s="12"/>
      <c r="CG1547" s="12"/>
      <c r="CH1547" s="12"/>
      <c r="CI1547" s="12"/>
      <c r="CJ1547" s="12"/>
    </row>
    <row r="1548" spans="1:88" s="12" customFormat="1" x14ac:dyDescent="0.25">
      <c r="A1548" s="368"/>
      <c r="B1548" s="368"/>
      <c r="C1548" s="368"/>
      <c r="D1548" s="368"/>
      <c r="E1548" s="368"/>
      <c r="F1548" s="368"/>
      <c r="G1548" s="367" t="s">
        <v>2879</v>
      </c>
      <c r="H1548" s="367" t="s">
        <v>2220</v>
      </c>
      <c r="I1548" s="367" t="s">
        <v>1769</v>
      </c>
      <c r="J1548" s="367" t="s">
        <v>2022</v>
      </c>
      <c r="K1548" s="368"/>
      <c r="L1548" s="369">
        <v>500</v>
      </c>
      <c r="M1548" s="368"/>
      <c r="N1548" s="368"/>
      <c r="O1548" s="368"/>
      <c r="P1548" s="368"/>
      <c r="Q1548" s="368"/>
      <c r="R1548" s="370">
        <v>2</v>
      </c>
      <c r="S1548" s="370">
        <f>+L1548-R1548</f>
        <v>498</v>
      </c>
      <c r="T1548" s="370"/>
    </row>
    <row r="1549" spans="1:88" s="12" customFormat="1" x14ac:dyDescent="0.25">
      <c r="A1549" s="368"/>
      <c r="B1549" s="368"/>
      <c r="C1549" s="368"/>
      <c r="D1549" s="368"/>
      <c r="E1549" s="368"/>
      <c r="F1549" s="368"/>
      <c r="G1549" s="367" t="s">
        <v>2880</v>
      </c>
      <c r="H1549" s="367" t="s">
        <v>2220</v>
      </c>
      <c r="I1549" s="367" t="s">
        <v>748</v>
      </c>
      <c r="J1549" s="367" t="s">
        <v>2022</v>
      </c>
      <c r="K1549" s="368"/>
      <c r="L1549" s="369">
        <v>350</v>
      </c>
      <c r="M1549" s="368"/>
      <c r="N1549" s="368"/>
      <c r="O1549" s="368"/>
      <c r="P1549" s="368"/>
      <c r="Q1549" s="368"/>
      <c r="R1549" s="370">
        <v>2</v>
      </c>
      <c r="S1549" s="370">
        <f>+L1549-R1549</f>
        <v>348</v>
      </c>
      <c r="T1549" s="370"/>
    </row>
    <row r="1550" spans="1:88" s="12" customFormat="1" x14ac:dyDescent="0.25">
      <c r="A1550" s="368"/>
      <c r="B1550" s="368"/>
      <c r="C1550" s="368"/>
      <c r="D1550" s="368"/>
      <c r="E1550" s="368"/>
      <c r="F1550" s="368"/>
      <c r="G1550" s="367" t="s">
        <v>2882</v>
      </c>
      <c r="H1550" s="367" t="s">
        <v>2881</v>
      </c>
      <c r="I1550" s="367" t="s">
        <v>1849</v>
      </c>
      <c r="J1550" s="367" t="s">
        <v>2022</v>
      </c>
      <c r="K1550" s="368"/>
      <c r="L1550" s="369">
        <v>400</v>
      </c>
      <c r="M1550" s="368"/>
      <c r="N1550" s="368"/>
      <c r="O1550" s="368"/>
      <c r="P1550" s="368"/>
      <c r="Q1550" s="368"/>
      <c r="R1550" s="370">
        <v>2</v>
      </c>
      <c r="S1550" s="370">
        <f>+L1550-R1550</f>
        <v>398</v>
      </c>
      <c r="T1550" s="370"/>
    </row>
    <row r="1551" spans="1:88" x14ac:dyDescent="0.25">
      <c r="A1551" s="365"/>
      <c r="B1551" s="365"/>
      <c r="C1551" s="365"/>
      <c r="D1551" s="365"/>
      <c r="E1551" s="365"/>
      <c r="F1551" s="365"/>
      <c r="G1551" s="367" t="s">
        <v>2223</v>
      </c>
      <c r="H1551" s="367" t="s">
        <v>2224</v>
      </c>
      <c r="I1551" s="367" t="s">
        <v>2225</v>
      </c>
      <c r="J1551" s="367" t="s">
        <v>1704</v>
      </c>
      <c r="K1551" s="368"/>
      <c r="L1551" s="369">
        <v>4500</v>
      </c>
      <c r="M1551" s="368"/>
      <c r="N1551" s="368"/>
      <c r="O1551" s="368"/>
      <c r="P1551" s="365"/>
      <c r="Q1551" s="365"/>
      <c r="R1551" s="370">
        <v>2</v>
      </c>
      <c r="S1551" s="371">
        <v>1500</v>
      </c>
      <c r="T1551" s="370">
        <f t="shared" ref="T1551:T1554" si="125">+L1551-R1551-S1551</f>
        <v>2998</v>
      </c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  <c r="AJ1551" s="12"/>
      <c r="AK1551" s="12"/>
      <c r="AL1551" s="12"/>
      <c r="AM1551" s="12"/>
      <c r="AN1551" s="12"/>
      <c r="AO1551" s="12"/>
      <c r="AP1551" s="12"/>
      <c r="AQ1551" s="12"/>
      <c r="AR1551" s="12"/>
      <c r="AS1551" s="12"/>
      <c r="AT1551" s="12"/>
      <c r="AU1551" s="12"/>
      <c r="AV1551" s="12"/>
      <c r="AW1551" s="12"/>
      <c r="AX1551" s="12"/>
      <c r="AY1551" s="12"/>
      <c r="AZ1551" s="12"/>
      <c r="BA1551" s="12"/>
      <c r="BB1551" s="12"/>
      <c r="BC1551" s="12"/>
      <c r="BD1551" s="12"/>
      <c r="BE1551" s="12"/>
      <c r="BF1551" s="12"/>
      <c r="BG1551" s="12"/>
      <c r="BH1551" s="12"/>
      <c r="BI1551" s="12"/>
      <c r="BJ1551" s="12"/>
      <c r="BK1551" s="12"/>
      <c r="BL1551" s="12"/>
      <c r="BM1551" s="12"/>
      <c r="BN1551" s="12"/>
      <c r="BO1551" s="12"/>
      <c r="BP1551" s="12"/>
      <c r="BQ1551" s="12"/>
      <c r="BR1551" s="12"/>
      <c r="BS1551" s="12"/>
      <c r="BT1551" s="12"/>
      <c r="BU1551" s="12"/>
      <c r="BV1551" s="12"/>
      <c r="BW1551" s="12"/>
      <c r="BX1551" s="12"/>
      <c r="BY1551" s="12"/>
      <c r="BZ1551" s="12"/>
      <c r="CA1551" s="12"/>
      <c r="CB1551" s="12"/>
      <c r="CC1551" s="12"/>
      <c r="CD1551" s="12"/>
      <c r="CE1551" s="12"/>
      <c r="CF1551" s="12"/>
      <c r="CG1551" s="12"/>
      <c r="CH1551" s="12"/>
      <c r="CI1551" s="12"/>
      <c r="CJ1551" s="12"/>
    </row>
    <row r="1552" spans="1:88" x14ac:dyDescent="0.25">
      <c r="A1552" s="365"/>
      <c r="B1552" s="365"/>
      <c r="C1552" s="365"/>
      <c r="D1552" s="365"/>
      <c r="E1552" s="365"/>
      <c r="F1552" s="365"/>
      <c r="G1552" s="367" t="s">
        <v>2226</v>
      </c>
      <c r="H1552" s="367" t="s">
        <v>2227</v>
      </c>
      <c r="I1552" s="367" t="s">
        <v>2228</v>
      </c>
      <c r="J1552" s="367" t="s">
        <v>1704</v>
      </c>
      <c r="K1552" s="368"/>
      <c r="L1552" s="369">
        <v>4500</v>
      </c>
      <c r="M1552" s="368"/>
      <c r="N1552" s="368"/>
      <c r="O1552" s="368"/>
      <c r="P1552" s="365"/>
      <c r="Q1552" s="365"/>
      <c r="R1552" s="370">
        <v>2</v>
      </c>
      <c r="S1552" s="371">
        <v>1500</v>
      </c>
      <c r="T1552" s="370">
        <f t="shared" si="125"/>
        <v>2998</v>
      </c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  <c r="AK1552" s="12"/>
      <c r="AL1552" s="12"/>
      <c r="AM1552" s="12"/>
      <c r="AN1552" s="12"/>
      <c r="AO1552" s="12"/>
      <c r="AP1552" s="12"/>
      <c r="AQ1552" s="12"/>
      <c r="AR1552" s="12"/>
      <c r="AS1552" s="12"/>
      <c r="AT1552" s="12"/>
      <c r="AU1552" s="12"/>
      <c r="AV1552" s="12"/>
      <c r="AW1552" s="12"/>
      <c r="AX1552" s="12"/>
      <c r="AY1552" s="12"/>
      <c r="AZ1552" s="12"/>
      <c r="BA1552" s="12"/>
      <c r="BB1552" s="12"/>
      <c r="BC1552" s="12"/>
      <c r="BD1552" s="12"/>
      <c r="BE1552" s="12"/>
      <c r="BF1552" s="12"/>
      <c r="BG1552" s="12"/>
      <c r="BH1552" s="12"/>
      <c r="BI1552" s="12"/>
      <c r="BJ1552" s="12"/>
      <c r="BK1552" s="12"/>
      <c r="BL1552" s="12"/>
      <c r="BM1552" s="12"/>
      <c r="BN1552" s="12"/>
      <c r="BO1552" s="12"/>
      <c r="BP1552" s="12"/>
      <c r="BQ1552" s="12"/>
      <c r="BR1552" s="12"/>
      <c r="BS1552" s="12"/>
      <c r="BT1552" s="12"/>
      <c r="BU1552" s="12"/>
      <c r="BV1552" s="12"/>
      <c r="BW1552" s="12"/>
      <c r="BX1552" s="12"/>
      <c r="BY1552" s="12"/>
      <c r="BZ1552" s="12"/>
      <c r="CA1552" s="12"/>
      <c r="CB1552" s="12"/>
      <c r="CC1552" s="12"/>
      <c r="CD1552" s="12"/>
      <c r="CE1552" s="12"/>
      <c r="CF1552" s="12"/>
      <c r="CG1552" s="12"/>
      <c r="CH1552" s="12"/>
      <c r="CI1552" s="12"/>
      <c r="CJ1552" s="12"/>
    </row>
    <row r="1553" spans="1:88" x14ac:dyDescent="0.25">
      <c r="A1553" s="365"/>
      <c r="B1553" s="365"/>
      <c r="C1553" s="365"/>
      <c r="D1553" s="365"/>
      <c r="E1553" s="365"/>
      <c r="F1553" s="365"/>
      <c r="G1553" s="367" t="s">
        <v>2229</v>
      </c>
      <c r="H1553" s="367" t="s">
        <v>2230</v>
      </c>
      <c r="I1553" s="367" t="s">
        <v>1101</v>
      </c>
      <c r="J1553" s="367" t="s">
        <v>1704</v>
      </c>
      <c r="K1553" s="368"/>
      <c r="L1553" s="369">
        <v>2250</v>
      </c>
      <c r="M1553" s="368"/>
      <c r="N1553" s="368"/>
      <c r="O1553" s="368"/>
      <c r="P1553" s="365"/>
      <c r="Q1553" s="365"/>
      <c r="R1553" s="370">
        <v>2</v>
      </c>
      <c r="S1553" s="371">
        <v>1000</v>
      </c>
      <c r="T1553" s="370">
        <f t="shared" si="125"/>
        <v>1248</v>
      </c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M1553" s="12"/>
      <c r="AN1553" s="12"/>
      <c r="AO1553" s="12"/>
      <c r="AP1553" s="12"/>
      <c r="AQ1553" s="12"/>
      <c r="AR1553" s="12"/>
      <c r="AS1553" s="12"/>
      <c r="AT1553" s="12"/>
      <c r="AU1553" s="12"/>
      <c r="AV1553" s="12"/>
      <c r="AW1553" s="12"/>
      <c r="AX1553" s="12"/>
      <c r="AY1553" s="12"/>
      <c r="AZ1553" s="12"/>
      <c r="BA1553" s="12"/>
      <c r="BB1553" s="12"/>
      <c r="BC1553" s="12"/>
      <c r="BD1553" s="12"/>
      <c r="BE1553" s="12"/>
      <c r="BF1553" s="12"/>
      <c r="BG1553" s="12"/>
      <c r="BH1553" s="12"/>
      <c r="BI1553" s="12"/>
      <c r="BJ1553" s="12"/>
      <c r="BK1553" s="12"/>
      <c r="BL1553" s="12"/>
      <c r="BM1553" s="12"/>
      <c r="BN1553" s="12"/>
      <c r="BO1553" s="12"/>
      <c r="BP1553" s="12"/>
      <c r="BQ1553" s="12"/>
      <c r="BR1553" s="12"/>
      <c r="BS1553" s="12"/>
      <c r="BT1553" s="12"/>
      <c r="BU1553" s="12"/>
      <c r="BV1553" s="12"/>
      <c r="BW1553" s="12"/>
      <c r="BX1553" s="12"/>
      <c r="BY1553" s="12"/>
      <c r="BZ1553" s="12"/>
      <c r="CA1553" s="12"/>
      <c r="CB1553" s="12"/>
      <c r="CC1553" s="12"/>
      <c r="CD1553" s="12"/>
      <c r="CE1553" s="12"/>
      <c r="CF1553" s="12"/>
      <c r="CG1553" s="12"/>
      <c r="CH1553" s="12"/>
      <c r="CI1553" s="12"/>
      <c r="CJ1553" s="12"/>
    </row>
    <row r="1554" spans="1:88" x14ac:dyDescent="0.25">
      <c r="A1554" s="365"/>
      <c r="B1554" s="365"/>
      <c r="C1554" s="365"/>
      <c r="D1554" s="365"/>
      <c r="E1554" s="365"/>
      <c r="F1554" s="365"/>
      <c r="G1554" s="367" t="s">
        <v>2983</v>
      </c>
      <c r="H1554" s="367" t="s">
        <v>2230</v>
      </c>
      <c r="I1554" s="367" t="s">
        <v>1887</v>
      </c>
      <c r="J1554" s="367" t="s">
        <v>1704</v>
      </c>
      <c r="K1554" s="368"/>
      <c r="L1554" s="369">
        <v>1500</v>
      </c>
      <c r="M1554" s="368"/>
      <c r="N1554" s="368"/>
      <c r="O1554" s="368"/>
      <c r="P1554" s="365"/>
      <c r="Q1554" s="365"/>
      <c r="R1554" s="370">
        <v>2</v>
      </c>
      <c r="S1554" s="371">
        <v>500</v>
      </c>
      <c r="T1554" s="370">
        <f t="shared" si="125"/>
        <v>998</v>
      </c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  <c r="AI1554" s="12"/>
      <c r="AJ1554" s="12"/>
      <c r="AK1554" s="12"/>
      <c r="AL1554" s="12"/>
      <c r="AM1554" s="12"/>
      <c r="AN1554" s="12"/>
      <c r="AO1554" s="12"/>
      <c r="AP1554" s="12"/>
      <c r="AQ1554" s="12"/>
      <c r="AR1554" s="12"/>
      <c r="AS1554" s="12"/>
      <c r="AT1554" s="12"/>
      <c r="AU1554" s="12"/>
      <c r="AV1554" s="12"/>
      <c r="AW1554" s="12"/>
      <c r="AX1554" s="12"/>
      <c r="AY1554" s="12"/>
      <c r="AZ1554" s="12"/>
      <c r="BA1554" s="12"/>
      <c r="BB1554" s="12"/>
      <c r="BC1554" s="12"/>
      <c r="BD1554" s="12"/>
      <c r="BE1554" s="12"/>
      <c r="BF1554" s="12"/>
      <c r="BG1554" s="12"/>
      <c r="BH1554" s="12"/>
      <c r="BI1554" s="12"/>
      <c r="BJ1554" s="12"/>
      <c r="BK1554" s="12"/>
      <c r="BL1554" s="12"/>
      <c r="BM1554" s="12"/>
      <c r="BN1554" s="12"/>
      <c r="BO1554" s="12"/>
      <c r="BP1554" s="12"/>
      <c r="BQ1554" s="12"/>
      <c r="BR1554" s="12"/>
      <c r="BS1554" s="12"/>
      <c r="BT1554" s="12"/>
      <c r="BU1554" s="12"/>
      <c r="BV1554" s="12"/>
      <c r="BW1554" s="12"/>
      <c r="BX1554" s="12"/>
      <c r="BY1554" s="12"/>
      <c r="BZ1554" s="12"/>
      <c r="CA1554" s="12"/>
      <c r="CB1554" s="12"/>
      <c r="CC1554" s="12"/>
      <c r="CD1554" s="12"/>
      <c r="CE1554" s="12"/>
      <c r="CF1554" s="12"/>
      <c r="CG1554" s="12"/>
      <c r="CH1554" s="12"/>
      <c r="CI1554" s="12"/>
      <c r="CJ1554" s="12"/>
    </row>
    <row r="1555" spans="1:88" s="139" customFormat="1" ht="13.5" customHeight="1" x14ac:dyDescent="0.25">
      <c r="A1555" s="164"/>
      <c r="B1555" s="164" t="s">
        <v>48</v>
      </c>
      <c r="C1555" s="164"/>
      <c r="D1555" s="164"/>
      <c r="E1555" s="164"/>
      <c r="F1555" s="164"/>
      <c r="G1555" s="142" t="s">
        <v>1982</v>
      </c>
      <c r="H1555" s="139" t="s">
        <v>1187</v>
      </c>
      <c r="I1555" s="143" t="s">
        <v>1983</v>
      </c>
      <c r="J1555" s="143" t="s">
        <v>1704</v>
      </c>
      <c r="L1555" s="144">
        <v>5000</v>
      </c>
      <c r="O1555" s="145"/>
      <c r="P1555" s="146"/>
      <c r="R1555" s="147">
        <v>2</v>
      </c>
      <c r="S1555" s="144">
        <v>2000</v>
      </c>
      <c r="T1555" s="147">
        <f>+L1555-R1555-S1555</f>
        <v>2998</v>
      </c>
    </row>
    <row r="1556" spans="1:88" x14ac:dyDescent="0.25">
      <c r="A1556" s="365"/>
      <c r="B1556" s="365"/>
      <c r="C1556" s="365"/>
      <c r="D1556" s="365"/>
      <c r="E1556" s="365"/>
      <c r="F1556" s="365"/>
      <c r="G1556" s="367" t="s">
        <v>2231</v>
      </c>
      <c r="H1556" s="367" t="s">
        <v>2232</v>
      </c>
      <c r="I1556" s="367" t="s">
        <v>1039</v>
      </c>
      <c r="J1556" s="367" t="s">
        <v>2022</v>
      </c>
      <c r="K1556" s="368"/>
      <c r="L1556" s="369">
        <v>350</v>
      </c>
      <c r="M1556" s="368"/>
      <c r="N1556" s="368"/>
      <c r="O1556" s="368"/>
      <c r="P1556" s="365"/>
      <c r="Q1556" s="365"/>
      <c r="R1556" s="370">
        <v>2</v>
      </c>
      <c r="S1556" s="370">
        <f t="shared" ref="S1556:S1557" si="126">+L1556-R1556</f>
        <v>348</v>
      </c>
      <c r="T1556" s="371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  <c r="AM1556" s="12"/>
      <c r="AN1556" s="12"/>
      <c r="AO1556" s="12"/>
      <c r="AP1556" s="12"/>
      <c r="AQ1556" s="12"/>
      <c r="AR1556" s="12"/>
      <c r="AS1556" s="12"/>
      <c r="AT1556" s="12"/>
      <c r="AU1556" s="12"/>
      <c r="AV1556" s="12"/>
      <c r="AW1556" s="12"/>
      <c r="AX1556" s="12"/>
      <c r="AY1556" s="12"/>
      <c r="AZ1556" s="12"/>
      <c r="BA1556" s="12"/>
      <c r="BB1556" s="12"/>
      <c r="BC1556" s="12"/>
      <c r="BD1556" s="12"/>
      <c r="BE1556" s="12"/>
      <c r="BF1556" s="12"/>
      <c r="BG1556" s="12"/>
      <c r="BH1556" s="12"/>
      <c r="BI1556" s="12"/>
      <c r="BJ1556" s="12"/>
      <c r="BK1556" s="12"/>
      <c r="BL1556" s="12"/>
      <c r="BM1556" s="12"/>
      <c r="BN1556" s="12"/>
      <c r="BO1556" s="12"/>
      <c r="BP1556" s="12"/>
      <c r="BQ1556" s="12"/>
      <c r="BR1556" s="12"/>
      <c r="BS1556" s="12"/>
      <c r="BT1556" s="12"/>
      <c r="BU1556" s="12"/>
      <c r="BV1556" s="12"/>
      <c r="BW1556" s="12"/>
      <c r="BX1556" s="12"/>
      <c r="BY1556" s="12"/>
      <c r="BZ1556" s="12"/>
      <c r="CA1556" s="12"/>
      <c r="CB1556" s="12"/>
      <c r="CC1556" s="12"/>
      <c r="CD1556" s="12"/>
      <c r="CE1556" s="12"/>
      <c r="CF1556" s="12"/>
      <c r="CG1556" s="12"/>
      <c r="CH1556" s="12"/>
      <c r="CI1556" s="12"/>
      <c r="CJ1556" s="12"/>
    </row>
    <row r="1557" spans="1:88" x14ac:dyDescent="0.25">
      <c r="A1557" s="365"/>
      <c r="B1557" s="365"/>
      <c r="C1557" s="365"/>
      <c r="D1557" s="365"/>
      <c r="E1557" s="365"/>
      <c r="F1557" s="365"/>
      <c r="G1557" s="367" t="s">
        <v>2984</v>
      </c>
      <c r="H1557" s="367" t="s">
        <v>2233</v>
      </c>
      <c r="I1557" s="367" t="s">
        <v>1769</v>
      </c>
      <c r="J1557" s="367" t="s">
        <v>2022</v>
      </c>
      <c r="K1557" s="368"/>
      <c r="L1557" s="369">
        <v>500</v>
      </c>
      <c r="M1557" s="368"/>
      <c r="N1557" s="368"/>
      <c r="O1557" s="368"/>
      <c r="P1557" s="365"/>
      <c r="Q1557" s="365"/>
      <c r="R1557" s="370">
        <v>2</v>
      </c>
      <c r="S1557" s="370">
        <f t="shared" si="126"/>
        <v>498</v>
      </c>
      <c r="T1557" s="371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  <c r="AI1557" s="12"/>
      <c r="AJ1557" s="12"/>
      <c r="AK1557" s="12"/>
      <c r="AL1557" s="12"/>
      <c r="AM1557" s="12"/>
      <c r="AN1557" s="12"/>
      <c r="AO1557" s="12"/>
      <c r="AP1557" s="12"/>
      <c r="AQ1557" s="12"/>
      <c r="AR1557" s="12"/>
      <c r="AS1557" s="12"/>
      <c r="AT1557" s="12"/>
      <c r="AU1557" s="12"/>
      <c r="AV1557" s="12"/>
      <c r="AW1557" s="12"/>
      <c r="AX1557" s="12"/>
      <c r="AY1557" s="12"/>
      <c r="AZ1557" s="12"/>
      <c r="BA1557" s="12"/>
      <c r="BB1557" s="12"/>
      <c r="BC1557" s="12"/>
      <c r="BD1557" s="12"/>
      <c r="BE1557" s="12"/>
      <c r="BF1557" s="12"/>
      <c r="BG1557" s="12"/>
      <c r="BH1557" s="12"/>
      <c r="BI1557" s="12"/>
      <c r="BJ1557" s="12"/>
      <c r="BK1557" s="12"/>
      <c r="BL1557" s="12"/>
      <c r="BM1557" s="12"/>
      <c r="BN1557" s="12"/>
      <c r="BO1557" s="12"/>
      <c r="BP1557" s="12"/>
      <c r="BQ1557" s="12"/>
      <c r="BR1557" s="12"/>
      <c r="BS1557" s="12"/>
      <c r="BT1557" s="12"/>
      <c r="BU1557" s="12"/>
      <c r="BV1557" s="12"/>
      <c r="BW1557" s="12"/>
      <c r="BX1557" s="12"/>
      <c r="BY1557" s="12"/>
      <c r="BZ1557" s="12"/>
      <c r="CA1557" s="12"/>
      <c r="CB1557" s="12"/>
      <c r="CC1557" s="12"/>
      <c r="CD1557" s="12"/>
      <c r="CE1557" s="12"/>
      <c r="CF1557" s="12"/>
      <c r="CG1557" s="12"/>
      <c r="CH1557" s="12"/>
      <c r="CI1557" s="12"/>
      <c r="CJ1557" s="12"/>
    </row>
    <row r="1558" spans="1:88" x14ac:dyDescent="0.25">
      <c r="A1558" s="365"/>
      <c r="B1558" s="365"/>
      <c r="C1558" s="365"/>
      <c r="D1558" s="365"/>
      <c r="E1558" s="365"/>
      <c r="F1558" s="365"/>
      <c r="G1558" s="367" t="s">
        <v>1421</v>
      </c>
      <c r="H1558" s="367" t="s">
        <v>2234</v>
      </c>
      <c r="I1558" s="367" t="s">
        <v>2119</v>
      </c>
      <c r="J1558" s="367" t="s">
        <v>1704</v>
      </c>
      <c r="K1558" s="368"/>
      <c r="L1558" s="369">
        <v>2500</v>
      </c>
      <c r="M1558" s="368"/>
      <c r="N1558" s="368"/>
      <c r="O1558" s="368"/>
      <c r="P1558" s="365"/>
      <c r="Q1558" s="365"/>
      <c r="R1558" s="370">
        <v>2</v>
      </c>
      <c r="S1558" s="371">
        <v>1250</v>
      </c>
      <c r="T1558" s="370">
        <f t="shared" ref="T1558" si="127">+L1558-R1558-S1558</f>
        <v>1248</v>
      </c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  <c r="AI1558" s="12"/>
      <c r="AJ1558" s="12"/>
      <c r="AK1558" s="12"/>
      <c r="AL1558" s="12"/>
      <c r="AM1558" s="12"/>
      <c r="AN1558" s="12"/>
      <c r="AO1558" s="12"/>
      <c r="AP1558" s="12"/>
      <c r="AQ1558" s="12"/>
      <c r="AR1558" s="12"/>
      <c r="AS1558" s="12"/>
      <c r="AT1558" s="12"/>
      <c r="AU1558" s="12"/>
      <c r="AV1558" s="12"/>
      <c r="AW1558" s="12"/>
      <c r="AX1558" s="12"/>
      <c r="AY1558" s="12"/>
      <c r="AZ1558" s="12"/>
      <c r="BA1558" s="12"/>
      <c r="BB1558" s="12"/>
      <c r="BC1558" s="12"/>
      <c r="BD1558" s="12"/>
      <c r="BE1558" s="12"/>
      <c r="BF1558" s="12"/>
      <c r="BG1558" s="12"/>
      <c r="BH1558" s="12"/>
      <c r="BI1558" s="12"/>
      <c r="BJ1558" s="12"/>
      <c r="BK1558" s="12"/>
      <c r="BL1558" s="12"/>
      <c r="BM1558" s="12"/>
      <c r="BN1558" s="12"/>
      <c r="BO1558" s="12"/>
      <c r="BP1558" s="12"/>
      <c r="BQ1558" s="12"/>
      <c r="BR1558" s="12"/>
      <c r="BS1558" s="12"/>
      <c r="BT1558" s="12"/>
      <c r="BU1558" s="12"/>
      <c r="BV1558" s="12"/>
      <c r="BW1558" s="12"/>
      <c r="BX1558" s="12"/>
      <c r="BY1558" s="12"/>
      <c r="BZ1558" s="12"/>
      <c r="CA1558" s="12"/>
      <c r="CB1558" s="12"/>
      <c r="CC1558" s="12"/>
      <c r="CD1558" s="12"/>
      <c r="CE1558" s="12"/>
      <c r="CF1558" s="12"/>
      <c r="CG1558" s="12"/>
      <c r="CH1558" s="12"/>
      <c r="CI1558" s="12"/>
      <c r="CJ1558" s="12"/>
    </row>
    <row r="1559" spans="1:88" x14ac:dyDescent="0.25">
      <c r="A1559" s="365"/>
      <c r="B1559" s="365"/>
      <c r="C1559" s="365"/>
      <c r="D1559" s="365"/>
      <c r="E1559" s="365"/>
      <c r="F1559" s="365"/>
      <c r="G1559" s="367" t="s">
        <v>2235</v>
      </c>
      <c r="H1559" s="367" t="s">
        <v>2234</v>
      </c>
      <c r="I1559" s="367" t="s">
        <v>1691</v>
      </c>
      <c r="J1559" s="367" t="s">
        <v>2022</v>
      </c>
      <c r="K1559" s="368"/>
      <c r="L1559" s="369">
        <v>1750</v>
      </c>
      <c r="M1559" s="368"/>
      <c r="N1559" s="368"/>
      <c r="O1559" s="368"/>
      <c r="P1559" s="365"/>
      <c r="Q1559" s="365"/>
      <c r="R1559" s="370">
        <v>2</v>
      </c>
      <c r="S1559" s="370">
        <f t="shared" ref="S1559:S1560" si="128">+L1559-R1559</f>
        <v>1748</v>
      </c>
      <c r="T1559" s="371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  <c r="AM1559" s="12"/>
      <c r="AN1559" s="12"/>
      <c r="AO1559" s="12"/>
      <c r="AP1559" s="12"/>
      <c r="AQ1559" s="12"/>
      <c r="AR1559" s="12"/>
      <c r="AS1559" s="12"/>
      <c r="AT1559" s="12"/>
      <c r="AU1559" s="12"/>
      <c r="AV1559" s="12"/>
      <c r="AW1559" s="12"/>
      <c r="AX1559" s="12"/>
      <c r="AY1559" s="12"/>
      <c r="AZ1559" s="12"/>
      <c r="BA1559" s="12"/>
      <c r="BB1559" s="12"/>
      <c r="BC1559" s="12"/>
      <c r="BD1559" s="12"/>
      <c r="BE1559" s="12"/>
      <c r="BF1559" s="12"/>
      <c r="BG1559" s="12"/>
      <c r="BH1559" s="12"/>
      <c r="BI1559" s="12"/>
      <c r="BJ1559" s="12"/>
      <c r="BK1559" s="12"/>
      <c r="BL1559" s="12"/>
      <c r="BM1559" s="12"/>
      <c r="BN1559" s="12"/>
      <c r="BO1559" s="12"/>
      <c r="BP1559" s="12"/>
      <c r="BQ1559" s="12"/>
      <c r="BR1559" s="12"/>
      <c r="BS1559" s="12"/>
      <c r="BT1559" s="12"/>
      <c r="BU1559" s="12"/>
      <c r="BV1559" s="12"/>
      <c r="BW1559" s="12"/>
      <c r="BX1559" s="12"/>
      <c r="BY1559" s="12"/>
      <c r="BZ1559" s="12"/>
      <c r="CA1559" s="12"/>
      <c r="CB1559" s="12"/>
      <c r="CC1559" s="12"/>
      <c r="CD1559" s="12"/>
      <c r="CE1559" s="12"/>
      <c r="CF1559" s="12"/>
      <c r="CG1559" s="12"/>
      <c r="CH1559" s="12"/>
      <c r="CI1559" s="12"/>
      <c r="CJ1559" s="12"/>
    </row>
    <row r="1560" spans="1:88" x14ac:dyDescent="0.25">
      <c r="A1560" s="365"/>
      <c r="B1560" s="365"/>
      <c r="C1560" s="365"/>
      <c r="D1560" s="365"/>
      <c r="E1560" s="365"/>
      <c r="F1560" s="365"/>
      <c r="G1560" s="367" t="s">
        <v>2236</v>
      </c>
      <c r="H1560" s="367" t="s">
        <v>2234</v>
      </c>
      <c r="I1560" s="367" t="s">
        <v>1769</v>
      </c>
      <c r="J1560" s="367" t="s">
        <v>2022</v>
      </c>
      <c r="K1560" s="368"/>
      <c r="L1560" s="369">
        <v>500</v>
      </c>
      <c r="M1560" s="368"/>
      <c r="N1560" s="368"/>
      <c r="O1560" s="368"/>
      <c r="P1560" s="365"/>
      <c r="Q1560" s="365"/>
      <c r="R1560" s="370">
        <v>2</v>
      </c>
      <c r="S1560" s="370">
        <f t="shared" si="128"/>
        <v>498</v>
      </c>
      <c r="T1560" s="371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  <c r="AL1560" s="12"/>
      <c r="AM1560" s="12"/>
      <c r="AN1560" s="12"/>
      <c r="AO1560" s="12"/>
      <c r="AP1560" s="12"/>
      <c r="AQ1560" s="12"/>
      <c r="AR1560" s="12"/>
      <c r="AS1560" s="12"/>
      <c r="AT1560" s="12"/>
      <c r="AU1560" s="12"/>
      <c r="AV1560" s="12"/>
      <c r="AW1560" s="12"/>
      <c r="AX1560" s="12"/>
      <c r="AY1560" s="12"/>
      <c r="AZ1560" s="12"/>
      <c r="BA1560" s="12"/>
      <c r="BB1560" s="12"/>
      <c r="BC1560" s="12"/>
      <c r="BD1560" s="12"/>
      <c r="BE1560" s="12"/>
      <c r="BF1560" s="12"/>
      <c r="BG1560" s="12"/>
      <c r="BH1560" s="12"/>
      <c r="BI1560" s="12"/>
      <c r="BJ1560" s="12"/>
      <c r="BK1560" s="12"/>
      <c r="BL1560" s="12"/>
      <c r="BM1560" s="12"/>
      <c r="BN1560" s="12"/>
      <c r="BO1560" s="12"/>
      <c r="BP1560" s="12"/>
      <c r="BQ1560" s="12"/>
      <c r="BR1560" s="12"/>
      <c r="BS1560" s="12"/>
      <c r="BT1560" s="12"/>
      <c r="BU1560" s="12"/>
      <c r="BV1560" s="12"/>
      <c r="BW1560" s="12"/>
      <c r="BX1560" s="12"/>
      <c r="BY1560" s="12"/>
      <c r="BZ1560" s="12"/>
      <c r="CA1560" s="12"/>
      <c r="CB1560" s="12"/>
      <c r="CC1560" s="12"/>
      <c r="CD1560" s="12"/>
      <c r="CE1560" s="12"/>
      <c r="CF1560" s="12"/>
      <c r="CG1560" s="12"/>
      <c r="CH1560" s="12"/>
      <c r="CI1560" s="12"/>
      <c r="CJ1560" s="12"/>
    </row>
    <row r="1561" spans="1:88" x14ac:dyDescent="0.25">
      <c r="A1561" s="365"/>
      <c r="B1561" s="365"/>
      <c r="C1561" s="365"/>
      <c r="D1561" s="365"/>
      <c r="E1561" s="365"/>
      <c r="F1561" s="365"/>
      <c r="G1561" s="367" t="s">
        <v>2237</v>
      </c>
      <c r="H1561" s="367" t="s">
        <v>2238</v>
      </c>
      <c r="I1561" s="367" t="s">
        <v>2142</v>
      </c>
      <c r="J1561" s="367" t="s">
        <v>1704</v>
      </c>
      <c r="K1561" s="368"/>
      <c r="L1561" s="369">
        <v>2500</v>
      </c>
      <c r="M1561" s="368"/>
      <c r="N1561" s="368"/>
      <c r="O1561" s="368"/>
      <c r="P1561" s="365"/>
      <c r="Q1561" s="365"/>
      <c r="R1561" s="370">
        <v>2</v>
      </c>
      <c r="S1561" s="371">
        <v>1250</v>
      </c>
      <c r="T1561" s="370">
        <f t="shared" ref="T1561:T1566" si="129">+L1561-R1561-S1561</f>
        <v>1248</v>
      </c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2"/>
      <c r="AI1561" s="12"/>
      <c r="AJ1561" s="12"/>
      <c r="AK1561" s="12"/>
      <c r="AL1561" s="12"/>
      <c r="AM1561" s="12"/>
      <c r="AN1561" s="12"/>
      <c r="AO1561" s="12"/>
      <c r="AP1561" s="12"/>
      <c r="AQ1561" s="12"/>
      <c r="AR1561" s="12"/>
      <c r="AS1561" s="12"/>
      <c r="AT1561" s="12"/>
      <c r="AU1561" s="12"/>
      <c r="AV1561" s="12"/>
      <c r="AW1561" s="12"/>
      <c r="AX1561" s="12"/>
      <c r="AY1561" s="12"/>
      <c r="AZ1561" s="12"/>
      <c r="BA1561" s="12"/>
      <c r="BB1561" s="12"/>
      <c r="BC1561" s="12"/>
      <c r="BD1561" s="12"/>
      <c r="BE1561" s="12"/>
      <c r="BF1561" s="12"/>
      <c r="BG1561" s="12"/>
      <c r="BH1561" s="12"/>
      <c r="BI1561" s="12"/>
      <c r="BJ1561" s="12"/>
      <c r="BK1561" s="12"/>
      <c r="BL1561" s="12"/>
      <c r="BM1561" s="12"/>
      <c r="BN1561" s="12"/>
      <c r="BO1561" s="12"/>
      <c r="BP1561" s="12"/>
      <c r="BQ1561" s="12"/>
      <c r="BR1561" s="12"/>
      <c r="BS1561" s="12"/>
      <c r="BT1561" s="12"/>
      <c r="BU1561" s="12"/>
      <c r="BV1561" s="12"/>
      <c r="BW1561" s="12"/>
      <c r="BX1561" s="12"/>
      <c r="BY1561" s="12"/>
      <c r="BZ1561" s="12"/>
      <c r="CA1561" s="12"/>
      <c r="CB1561" s="12"/>
      <c r="CC1561" s="12"/>
      <c r="CD1561" s="12"/>
      <c r="CE1561" s="12"/>
      <c r="CF1561" s="12"/>
      <c r="CG1561" s="12"/>
      <c r="CH1561" s="12"/>
      <c r="CI1561" s="12"/>
      <c r="CJ1561" s="12"/>
    </row>
    <row r="1562" spans="1:88" s="12" customFormat="1" x14ac:dyDescent="0.25">
      <c r="A1562" s="368"/>
      <c r="B1562" s="368"/>
      <c r="C1562" s="368"/>
      <c r="D1562" s="368"/>
      <c r="E1562" s="368"/>
      <c r="F1562" s="368"/>
      <c r="G1562" s="367" t="s">
        <v>2731</v>
      </c>
      <c r="H1562" s="367" t="s">
        <v>2730</v>
      </c>
      <c r="I1562" s="367" t="s">
        <v>347</v>
      </c>
      <c r="J1562" s="367" t="s">
        <v>2022</v>
      </c>
      <c r="K1562" s="368"/>
      <c r="L1562" s="369">
        <v>450</v>
      </c>
      <c r="M1562" s="368"/>
      <c r="N1562" s="368"/>
      <c r="O1562" s="368"/>
      <c r="P1562" s="368"/>
      <c r="Q1562" s="368"/>
      <c r="R1562" s="370">
        <v>2</v>
      </c>
      <c r="S1562" s="370">
        <f>+L1562-R1562</f>
        <v>448</v>
      </c>
      <c r="T1562" s="370"/>
    </row>
    <row r="1563" spans="1:88" s="12" customFormat="1" x14ac:dyDescent="0.25">
      <c r="A1563" s="368"/>
      <c r="B1563" s="368"/>
      <c r="C1563" s="368"/>
      <c r="D1563" s="368"/>
      <c r="E1563" s="368"/>
      <c r="F1563" s="368"/>
      <c r="G1563" s="367" t="s">
        <v>2734</v>
      </c>
      <c r="H1563" s="367" t="s">
        <v>2732</v>
      </c>
      <c r="I1563" s="367" t="s">
        <v>347</v>
      </c>
      <c r="J1563" s="367" t="s">
        <v>2022</v>
      </c>
      <c r="K1563" s="368"/>
      <c r="L1563" s="369">
        <v>450</v>
      </c>
      <c r="M1563" s="368"/>
      <c r="N1563" s="368"/>
      <c r="O1563" s="368"/>
      <c r="P1563" s="368"/>
      <c r="Q1563" s="368"/>
      <c r="R1563" s="370">
        <v>2</v>
      </c>
      <c r="S1563" s="370">
        <f t="shared" ref="S1563:S1564" si="130">+L1563-R1563</f>
        <v>448</v>
      </c>
      <c r="T1563" s="370"/>
    </row>
    <row r="1564" spans="1:88" s="12" customFormat="1" x14ac:dyDescent="0.25">
      <c r="A1564" s="368"/>
      <c r="B1564" s="368"/>
      <c r="C1564" s="368"/>
      <c r="D1564" s="368"/>
      <c r="E1564" s="368"/>
      <c r="F1564" s="368"/>
      <c r="G1564" s="367" t="s">
        <v>2735</v>
      </c>
      <c r="H1564" s="367" t="s">
        <v>2733</v>
      </c>
      <c r="I1564" s="367" t="s">
        <v>347</v>
      </c>
      <c r="J1564" s="367" t="s">
        <v>2022</v>
      </c>
      <c r="K1564" s="368"/>
      <c r="L1564" s="369">
        <v>450</v>
      </c>
      <c r="M1564" s="368"/>
      <c r="N1564" s="368"/>
      <c r="O1564" s="368"/>
      <c r="P1564" s="368"/>
      <c r="Q1564" s="368"/>
      <c r="R1564" s="370">
        <v>2</v>
      </c>
      <c r="S1564" s="370">
        <f t="shared" si="130"/>
        <v>448</v>
      </c>
      <c r="T1564" s="370"/>
    </row>
    <row r="1565" spans="1:88" s="12" customFormat="1" x14ac:dyDescent="0.25">
      <c r="A1565" s="368"/>
      <c r="B1565" s="368"/>
      <c r="C1565" s="368"/>
      <c r="D1565" s="368"/>
      <c r="E1565" s="368"/>
      <c r="F1565" s="368"/>
      <c r="G1565" s="367" t="s">
        <v>2506</v>
      </c>
      <c r="H1565" s="367" t="s">
        <v>2239</v>
      </c>
      <c r="I1565" s="367" t="s">
        <v>1104</v>
      </c>
      <c r="J1565" s="367" t="s">
        <v>1704</v>
      </c>
      <c r="K1565" s="368"/>
      <c r="L1565" s="369">
        <v>2500</v>
      </c>
      <c r="M1565" s="368"/>
      <c r="N1565" s="368"/>
      <c r="O1565" s="368"/>
      <c r="P1565" s="368"/>
      <c r="Q1565" s="368"/>
      <c r="R1565" s="370">
        <v>2</v>
      </c>
      <c r="S1565" s="370">
        <v>1500</v>
      </c>
      <c r="T1565" s="370">
        <f t="shared" si="129"/>
        <v>998</v>
      </c>
    </row>
    <row r="1566" spans="1:88" x14ac:dyDescent="0.25">
      <c r="A1566" s="365"/>
      <c r="B1566" s="365"/>
      <c r="C1566" s="365"/>
      <c r="D1566" s="365"/>
      <c r="E1566" s="365"/>
      <c r="F1566" s="365"/>
      <c r="G1566" s="367" t="s">
        <v>2982</v>
      </c>
      <c r="H1566" s="367" t="s">
        <v>2240</v>
      </c>
      <c r="I1566" s="367" t="s">
        <v>2119</v>
      </c>
      <c r="J1566" s="367" t="s">
        <v>1704</v>
      </c>
      <c r="K1566" s="368"/>
      <c r="L1566" s="369">
        <v>2500</v>
      </c>
      <c r="M1566" s="368"/>
      <c r="N1566" s="368"/>
      <c r="O1566" s="368"/>
      <c r="P1566" s="365"/>
      <c r="Q1566" s="365"/>
      <c r="R1566" s="370">
        <v>2</v>
      </c>
      <c r="S1566" s="371">
        <v>1250</v>
      </c>
      <c r="T1566" s="370">
        <f t="shared" si="129"/>
        <v>1248</v>
      </c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  <c r="AJ1566" s="12"/>
      <c r="AK1566" s="12"/>
      <c r="AL1566" s="12"/>
      <c r="AM1566" s="12"/>
      <c r="AN1566" s="12"/>
      <c r="AO1566" s="12"/>
      <c r="AP1566" s="12"/>
      <c r="AQ1566" s="12"/>
      <c r="AR1566" s="12"/>
      <c r="AS1566" s="12"/>
      <c r="AT1566" s="12"/>
      <c r="AU1566" s="12"/>
      <c r="AV1566" s="12"/>
      <c r="AW1566" s="12"/>
      <c r="AX1566" s="12"/>
      <c r="AY1566" s="12"/>
      <c r="AZ1566" s="12"/>
      <c r="BA1566" s="12"/>
      <c r="BB1566" s="12"/>
      <c r="BC1566" s="12"/>
      <c r="BD1566" s="12"/>
      <c r="BE1566" s="12"/>
      <c r="BF1566" s="12"/>
      <c r="BG1566" s="12"/>
      <c r="BH1566" s="12"/>
      <c r="BI1566" s="12"/>
      <c r="BJ1566" s="12"/>
      <c r="BK1566" s="12"/>
      <c r="BL1566" s="12"/>
      <c r="BM1566" s="12"/>
      <c r="BN1566" s="12"/>
      <c r="BO1566" s="12"/>
      <c r="BP1566" s="12"/>
      <c r="BQ1566" s="12"/>
      <c r="BR1566" s="12"/>
      <c r="BS1566" s="12"/>
      <c r="BT1566" s="12"/>
      <c r="BU1566" s="12"/>
      <c r="BV1566" s="12"/>
      <c r="BW1566" s="12"/>
      <c r="BX1566" s="12"/>
      <c r="BY1566" s="12"/>
      <c r="BZ1566" s="12"/>
      <c r="CA1566" s="12"/>
      <c r="CB1566" s="12"/>
      <c r="CC1566" s="12"/>
      <c r="CD1566" s="12"/>
      <c r="CE1566" s="12"/>
      <c r="CF1566" s="12"/>
      <c r="CG1566" s="12"/>
      <c r="CH1566" s="12"/>
      <c r="CI1566" s="12"/>
      <c r="CJ1566" s="12"/>
    </row>
    <row r="1567" spans="1:88" x14ac:dyDescent="0.25">
      <c r="A1567" s="365"/>
      <c r="B1567" s="365"/>
      <c r="C1567" s="365"/>
      <c r="D1567" s="365"/>
      <c r="E1567" s="365"/>
      <c r="F1567" s="365"/>
      <c r="G1567" s="367" t="s">
        <v>868</v>
      </c>
      <c r="H1567" s="367" t="s">
        <v>2736</v>
      </c>
      <c r="I1567" s="367" t="s">
        <v>2737</v>
      </c>
      <c r="J1567" s="367" t="s">
        <v>1704</v>
      </c>
      <c r="K1567" s="368"/>
      <c r="L1567" s="369">
        <v>3500</v>
      </c>
      <c r="M1567" s="368"/>
      <c r="N1567" s="368"/>
      <c r="O1567" s="368"/>
      <c r="P1567" s="365"/>
      <c r="Q1567" s="365"/>
      <c r="R1567" s="370">
        <v>2</v>
      </c>
      <c r="S1567" s="371">
        <v>1250</v>
      </c>
      <c r="T1567" s="370">
        <f>L1567-R1567-S1567</f>
        <v>2248</v>
      </c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12"/>
      <c r="AI1567" s="12"/>
      <c r="AJ1567" s="12"/>
      <c r="AK1567" s="12"/>
      <c r="AL1567" s="12"/>
      <c r="AM1567" s="12"/>
      <c r="AN1567" s="12"/>
      <c r="AO1567" s="12"/>
      <c r="AP1567" s="12"/>
      <c r="AQ1567" s="12"/>
      <c r="AR1567" s="12"/>
      <c r="AS1567" s="12"/>
      <c r="AT1567" s="12"/>
      <c r="AU1567" s="12"/>
      <c r="AV1567" s="12"/>
      <c r="AW1567" s="12"/>
      <c r="AX1567" s="12"/>
      <c r="AY1567" s="12"/>
      <c r="AZ1567" s="12"/>
      <c r="BA1567" s="12"/>
      <c r="BB1567" s="12"/>
      <c r="BC1567" s="12"/>
      <c r="BD1567" s="12"/>
      <c r="BE1567" s="12"/>
      <c r="BF1567" s="12"/>
      <c r="BG1567" s="12"/>
      <c r="BH1567" s="12"/>
      <c r="BI1567" s="12"/>
      <c r="BJ1567" s="12"/>
      <c r="BK1567" s="12"/>
      <c r="BL1567" s="12"/>
      <c r="BM1567" s="12"/>
      <c r="BN1567" s="12"/>
      <c r="BO1567" s="12"/>
      <c r="BP1567" s="12"/>
      <c r="BQ1567" s="12"/>
      <c r="BR1567" s="12"/>
      <c r="BS1567" s="12"/>
      <c r="BT1567" s="12"/>
      <c r="BU1567" s="12"/>
      <c r="BV1567" s="12"/>
      <c r="BW1567" s="12"/>
      <c r="BX1567" s="12"/>
      <c r="BY1567" s="12"/>
      <c r="BZ1567" s="12"/>
      <c r="CA1567" s="12"/>
      <c r="CB1567" s="12"/>
      <c r="CC1567" s="12"/>
      <c r="CD1567" s="12"/>
      <c r="CE1567" s="12"/>
      <c r="CF1567" s="12"/>
      <c r="CG1567" s="12"/>
      <c r="CH1567" s="12"/>
      <c r="CI1567" s="12"/>
      <c r="CJ1567" s="12"/>
    </row>
    <row r="1568" spans="1:88" x14ac:dyDescent="0.25">
      <c r="A1568" s="365"/>
      <c r="B1568" s="365"/>
      <c r="C1568" s="365"/>
      <c r="D1568" s="365"/>
      <c r="E1568" s="365"/>
      <c r="F1568" s="365"/>
      <c r="G1568" s="366" t="s">
        <v>557</v>
      </c>
      <c r="H1568" s="366" t="s">
        <v>1868</v>
      </c>
      <c r="I1568" s="366" t="s">
        <v>1691</v>
      </c>
      <c r="J1568" s="367" t="s">
        <v>2022</v>
      </c>
      <c r="K1568" s="368"/>
      <c r="L1568" s="369">
        <v>1750</v>
      </c>
      <c r="M1568" s="368"/>
      <c r="N1568" s="368"/>
      <c r="O1568" s="368"/>
      <c r="P1568" s="365"/>
      <c r="Q1568" s="365"/>
      <c r="R1568" s="370">
        <v>2</v>
      </c>
      <c r="S1568" s="370">
        <f>+L1568-R1568</f>
        <v>1748</v>
      </c>
      <c r="T1568" s="371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  <c r="AK1568" s="12"/>
      <c r="AL1568" s="12"/>
      <c r="AM1568" s="12"/>
      <c r="AN1568" s="12"/>
      <c r="AO1568" s="12"/>
      <c r="AP1568" s="12"/>
      <c r="AQ1568" s="12"/>
      <c r="AR1568" s="12"/>
      <c r="AS1568" s="12"/>
      <c r="AT1568" s="12"/>
      <c r="AU1568" s="12"/>
      <c r="AV1568" s="12"/>
      <c r="AW1568" s="12"/>
      <c r="AX1568" s="12"/>
      <c r="AY1568" s="12"/>
      <c r="AZ1568" s="12"/>
      <c r="BA1568" s="12"/>
      <c r="BB1568" s="12"/>
      <c r="BC1568" s="12"/>
      <c r="BD1568" s="12"/>
      <c r="BE1568" s="12"/>
      <c r="BF1568" s="12"/>
      <c r="BG1568" s="12"/>
      <c r="BH1568" s="12"/>
      <c r="BI1568" s="12"/>
      <c r="BJ1568" s="12"/>
      <c r="BK1568" s="12"/>
      <c r="BL1568" s="12"/>
      <c r="BM1568" s="12"/>
      <c r="BN1568" s="12"/>
      <c r="BO1568" s="12"/>
      <c r="BP1568" s="12"/>
      <c r="BQ1568" s="12"/>
      <c r="BR1568" s="12"/>
      <c r="BS1568" s="12"/>
      <c r="BT1568" s="12"/>
      <c r="BU1568" s="12"/>
      <c r="BV1568" s="12"/>
      <c r="BW1568" s="12"/>
      <c r="BX1568" s="12"/>
      <c r="BY1568" s="12"/>
      <c r="BZ1568" s="12"/>
      <c r="CA1568" s="12"/>
      <c r="CB1568" s="12"/>
      <c r="CC1568" s="12"/>
      <c r="CD1568" s="12"/>
      <c r="CE1568" s="12"/>
      <c r="CF1568" s="12"/>
      <c r="CG1568" s="12"/>
      <c r="CH1568" s="12"/>
      <c r="CI1568" s="12"/>
      <c r="CJ1568" s="12"/>
    </row>
    <row r="1569" spans="1:88" x14ac:dyDescent="0.25">
      <c r="A1569" s="365"/>
      <c r="B1569" s="365"/>
      <c r="C1569" s="365"/>
      <c r="D1569" s="365"/>
      <c r="E1569" s="365"/>
      <c r="F1569" s="365"/>
      <c r="G1569" s="367" t="s">
        <v>2981</v>
      </c>
      <c r="H1569" s="367" t="s">
        <v>2241</v>
      </c>
      <c r="I1569" s="367" t="s">
        <v>1104</v>
      </c>
      <c r="J1569" s="367" t="s">
        <v>1704</v>
      </c>
      <c r="K1569" s="368"/>
      <c r="L1569" s="369">
        <v>2500</v>
      </c>
      <c r="M1569" s="368"/>
      <c r="N1569" s="368"/>
      <c r="O1569" s="368"/>
      <c r="P1569" s="365"/>
      <c r="Q1569" s="365"/>
      <c r="R1569" s="370">
        <v>2</v>
      </c>
      <c r="S1569" s="371">
        <v>750</v>
      </c>
      <c r="T1569" s="370">
        <f t="shared" ref="T1569:T1571" si="131">+L1569-R1569-S1569</f>
        <v>1748</v>
      </c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12"/>
      <c r="AI1569" s="12"/>
      <c r="AJ1569" s="12"/>
      <c r="AK1569" s="12"/>
      <c r="AL1569" s="12"/>
      <c r="AM1569" s="12"/>
      <c r="AN1569" s="12"/>
      <c r="AO1569" s="12"/>
      <c r="AP1569" s="12"/>
      <c r="AQ1569" s="12"/>
      <c r="AR1569" s="12"/>
      <c r="AS1569" s="12"/>
      <c r="AT1569" s="12"/>
      <c r="AU1569" s="12"/>
      <c r="AV1569" s="12"/>
      <c r="AW1569" s="12"/>
      <c r="AX1569" s="12"/>
      <c r="AY1569" s="12"/>
      <c r="AZ1569" s="12"/>
      <c r="BA1569" s="12"/>
      <c r="BB1569" s="12"/>
      <c r="BC1569" s="12"/>
      <c r="BD1569" s="12"/>
      <c r="BE1569" s="12"/>
      <c r="BF1569" s="12"/>
      <c r="BG1569" s="12"/>
      <c r="BH1569" s="12"/>
      <c r="BI1569" s="12"/>
      <c r="BJ1569" s="12"/>
      <c r="BK1569" s="12"/>
      <c r="BL1569" s="12"/>
      <c r="BM1569" s="12"/>
      <c r="BN1569" s="12"/>
      <c r="BO1569" s="12"/>
      <c r="BP1569" s="12"/>
      <c r="BQ1569" s="12"/>
      <c r="BR1569" s="12"/>
      <c r="BS1569" s="12"/>
      <c r="BT1569" s="12"/>
      <c r="BU1569" s="12"/>
      <c r="BV1569" s="12"/>
      <c r="BW1569" s="12"/>
      <c r="BX1569" s="12"/>
      <c r="BY1569" s="12"/>
      <c r="BZ1569" s="12"/>
      <c r="CA1569" s="12"/>
      <c r="CB1569" s="12"/>
      <c r="CC1569" s="12"/>
      <c r="CD1569" s="12"/>
      <c r="CE1569" s="12"/>
      <c r="CF1569" s="12"/>
      <c r="CG1569" s="12"/>
      <c r="CH1569" s="12"/>
      <c r="CI1569" s="12"/>
      <c r="CJ1569" s="12"/>
    </row>
    <row r="1570" spans="1:88" x14ac:dyDescent="0.25">
      <c r="A1570" s="365"/>
      <c r="B1570" s="365"/>
      <c r="C1570" s="365"/>
      <c r="D1570" s="365"/>
      <c r="E1570" s="365"/>
      <c r="F1570" s="365"/>
      <c r="G1570" s="367" t="s">
        <v>2242</v>
      </c>
      <c r="H1570" s="367" t="s">
        <v>2241</v>
      </c>
      <c r="I1570" s="367" t="s">
        <v>1104</v>
      </c>
      <c r="J1570" s="367" t="s">
        <v>1704</v>
      </c>
      <c r="K1570" s="368"/>
      <c r="L1570" s="369">
        <v>2500</v>
      </c>
      <c r="M1570" s="368"/>
      <c r="N1570" s="368"/>
      <c r="O1570" s="368"/>
      <c r="P1570" s="365"/>
      <c r="Q1570" s="365"/>
      <c r="R1570" s="370">
        <v>2</v>
      </c>
      <c r="S1570" s="371">
        <v>750</v>
      </c>
      <c r="T1570" s="370">
        <f t="shared" si="131"/>
        <v>1748</v>
      </c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  <c r="AI1570" s="12"/>
      <c r="AJ1570" s="12"/>
      <c r="AK1570" s="12"/>
      <c r="AL1570" s="12"/>
      <c r="AM1570" s="12"/>
      <c r="AN1570" s="12"/>
      <c r="AO1570" s="12"/>
      <c r="AP1570" s="12"/>
      <c r="AQ1570" s="12"/>
      <c r="AR1570" s="12"/>
      <c r="AS1570" s="12"/>
      <c r="AT1570" s="12"/>
      <c r="AU1570" s="12"/>
      <c r="AV1570" s="12"/>
      <c r="AW1570" s="12"/>
      <c r="AX1570" s="12"/>
      <c r="AY1570" s="12"/>
      <c r="AZ1570" s="12"/>
      <c r="BA1570" s="12"/>
      <c r="BB1570" s="12"/>
      <c r="BC1570" s="12"/>
      <c r="BD1570" s="12"/>
      <c r="BE1570" s="12"/>
      <c r="BF1570" s="12"/>
      <c r="BG1570" s="12"/>
      <c r="BH1570" s="12"/>
      <c r="BI1570" s="12"/>
      <c r="BJ1570" s="12"/>
      <c r="BK1570" s="12"/>
      <c r="BL1570" s="12"/>
      <c r="BM1570" s="12"/>
      <c r="BN1570" s="12"/>
      <c r="BO1570" s="12"/>
      <c r="BP1570" s="12"/>
      <c r="BQ1570" s="12"/>
      <c r="BR1570" s="12"/>
      <c r="BS1570" s="12"/>
      <c r="BT1570" s="12"/>
      <c r="BU1570" s="12"/>
      <c r="BV1570" s="12"/>
      <c r="BW1570" s="12"/>
      <c r="BX1570" s="12"/>
      <c r="BY1570" s="12"/>
      <c r="BZ1570" s="12"/>
      <c r="CA1570" s="12"/>
      <c r="CB1570" s="12"/>
      <c r="CC1570" s="12"/>
      <c r="CD1570" s="12"/>
      <c r="CE1570" s="12"/>
      <c r="CF1570" s="12"/>
      <c r="CG1570" s="12"/>
      <c r="CH1570" s="12"/>
      <c r="CI1570" s="12"/>
      <c r="CJ1570" s="12"/>
    </row>
    <row r="1571" spans="1:88" x14ac:dyDescent="0.25">
      <c r="A1571" s="365"/>
      <c r="B1571" s="365"/>
      <c r="C1571" s="365"/>
      <c r="D1571" s="365"/>
      <c r="E1571" s="365"/>
      <c r="F1571" s="365"/>
      <c r="G1571" s="367" t="s">
        <v>2243</v>
      </c>
      <c r="H1571" s="367" t="s">
        <v>2241</v>
      </c>
      <c r="I1571" s="367" t="s">
        <v>1104</v>
      </c>
      <c r="J1571" s="367" t="s">
        <v>1704</v>
      </c>
      <c r="K1571" s="368"/>
      <c r="L1571" s="369">
        <v>2500</v>
      </c>
      <c r="M1571" s="368"/>
      <c r="N1571" s="368"/>
      <c r="O1571" s="368"/>
      <c r="P1571" s="365"/>
      <c r="Q1571" s="365"/>
      <c r="R1571" s="370">
        <v>2</v>
      </c>
      <c r="S1571" s="371">
        <v>750</v>
      </c>
      <c r="T1571" s="370">
        <f t="shared" si="131"/>
        <v>1748</v>
      </c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  <c r="AK1571" s="12"/>
      <c r="AL1571" s="12"/>
      <c r="AM1571" s="12"/>
      <c r="AN1571" s="12"/>
      <c r="AO1571" s="12"/>
      <c r="AP1571" s="12"/>
      <c r="AQ1571" s="12"/>
      <c r="AR1571" s="12"/>
      <c r="AS1571" s="12"/>
      <c r="AT1571" s="12"/>
      <c r="AU1571" s="12"/>
      <c r="AV1571" s="12"/>
      <c r="AW1571" s="12"/>
      <c r="AX1571" s="12"/>
      <c r="AY1571" s="12"/>
      <c r="AZ1571" s="12"/>
      <c r="BA1571" s="12"/>
      <c r="BB1571" s="12"/>
      <c r="BC1571" s="12"/>
      <c r="BD1571" s="12"/>
      <c r="BE1571" s="12"/>
      <c r="BF1571" s="12"/>
      <c r="BG1571" s="12"/>
      <c r="BH1571" s="12"/>
      <c r="BI1571" s="12"/>
      <c r="BJ1571" s="12"/>
      <c r="BK1571" s="12"/>
      <c r="BL1571" s="12"/>
      <c r="BM1571" s="12"/>
      <c r="BN1571" s="12"/>
      <c r="BO1571" s="12"/>
      <c r="BP1571" s="12"/>
      <c r="BQ1571" s="12"/>
      <c r="BR1571" s="12"/>
      <c r="BS1571" s="12"/>
      <c r="BT1571" s="12"/>
      <c r="BU1571" s="12"/>
      <c r="BV1571" s="12"/>
      <c r="BW1571" s="12"/>
      <c r="BX1571" s="12"/>
      <c r="BY1571" s="12"/>
      <c r="BZ1571" s="12"/>
      <c r="CA1571" s="12"/>
      <c r="CB1571" s="12"/>
      <c r="CC1571" s="12"/>
      <c r="CD1571" s="12"/>
      <c r="CE1571" s="12"/>
      <c r="CF1571" s="12"/>
      <c r="CG1571" s="12"/>
      <c r="CH1571" s="12"/>
      <c r="CI1571" s="12"/>
      <c r="CJ1571" s="12"/>
    </row>
    <row r="1572" spans="1:88" x14ac:dyDescent="0.25">
      <c r="A1572" s="365"/>
      <c r="B1572" s="365"/>
      <c r="C1572" s="365"/>
      <c r="D1572" s="365"/>
      <c r="E1572" s="365"/>
      <c r="F1572" s="365"/>
      <c r="G1572" s="367" t="s">
        <v>2244</v>
      </c>
      <c r="H1572" s="367" t="s">
        <v>2241</v>
      </c>
      <c r="I1572" s="367" t="s">
        <v>1691</v>
      </c>
      <c r="J1572" s="367" t="s">
        <v>2022</v>
      </c>
      <c r="K1572" s="368"/>
      <c r="L1572" s="369">
        <v>1750</v>
      </c>
      <c r="M1572" s="368"/>
      <c r="N1572" s="368"/>
      <c r="O1572" s="368"/>
      <c r="P1572" s="365"/>
      <c r="Q1572" s="365"/>
      <c r="R1572" s="370">
        <v>2</v>
      </c>
      <c r="S1572" s="370">
        <f>+L1572-R1572</f>
        <v>1748</v>
      </c>
      <c r="T1572" s="371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  <c r="AI1572" s="12"/>
      <c r="AJ1572" s="12"/>
      <c r="AK1572" s="12"/>
      <c r="AL1572" s="12"/>
      <c r="AM1572" s="12"/>
      <c r="AN1572" s="12"/>
      <c r="AO1572" s="12"/>
      <c r="AP1572" s="12"/>
      <c r="AQ1572" s="12"/>
      <c r="AR1572" s="12"/>
      <c r="AS1572" s="12"/>
      <c r="AT1572" s="12"/>
      <c r="AU1572" s="12"/>
      <c r="AV1572" s="12"/>
      <c r="AW1572" s="12"/>
      <c r="AX1572" s="12"/>
      <c r="AY1572" s="12"/>
      <c r="AZ1572" s="12"/>
      <c r="BA1572" s="12"/>
      <c r="BB1572" s="12"/>
      <c r="BC1572" s="12"/>
      <c r="BD1572" s="12"/>
      <c r="BE1572" s="12"/>
      <c r="BF1572" s="12"/>
      <c r="BG1572" s="12"/>
      <c r="BH1572" s="12"/>
      <c r="BI1572" s="12"/>
      <c r="BJ1572" s="12"/>
      <c r="BK1572" s="12"/>
      <c r="BL1572" s="12"/>
      <c r="BM1572" s="12"/>
      <c r="BN1572" s="12"/>
      <c r="BO1572" s="12"/>
      <c r="BP1572" s="12"/>
      <c r="BQ1572" s="12"/>
      <c r="BR1572" s="12"/>
      <c r="BS1572" s="12"/>
      <c r="BT1572" s="12"/>
      <c r="BU1572" s="12"/>
      <c r="BV1572" s="12"/>
      <c r="BW1572" s="12"/>
      <c r="BX1572" s="12"/>
      <c r="BY1572" s="12"/>
      <c r="BZ1572" s="12"/>
      <c r="CA1572" s="12"/>
      <c r="CB1572" s="12"/>
      <c r="CC1572" s="12"/>
      <c r="CD1572" s="12"/>
      <c r="CE1572" s="12"/>
      <c r="CF1572" s="12"/>
      <c r="CG1572" s="12"/>
      <c r="CH1572" s="12"/>
      <c r="CI1572" s="12"/>
      <c r="CJ1572" s="12"/>
    </row>
    <row r="1573" spans="1:88" x14ac:dyDescent="0.25">
      <c r="A1573" s="365"/>
      <c r="B1573" s="365"/>
      <c r="C1573" s="365"/>
      <c r="D1573" s="365"/>
      <c r="E1573" s="365"/>
      <c r="F1573" s="365"/>
      <c r="G1573" s="367" t="s">
        <v>2246</v>
      </c>
      <c r="H1573" s="367" t="s">
        <v>2245</v>
      </c>
      <c r="I1573" s="367" t="s">
        <v>1104</v>
      </c>
      <c r="J1573" s="367" t="s">
        <v>1704</v>
      </c>
      <c r="K1573" s="368"/>
      <c r="L1573" s="369">
        <v>2500</v>
      </c>
      <c r="M1573" s="368"/>
      <c r="N1573" s="368"/>
      <c r="O1573" s="368"/>
      <c r="P1573" s="365"/>
      <c r="Q1573" s="365"/>
      <c r="R1573" s="370">
        <v>2</v>
      </c>
      <c r="S1573" s="371">
        <v>750</v>
      </c>
      <c r="T1573" s="370">
        <f t="shared" ref="T1573:T1578" si="132">+L1573-R1573-S1573</f>
        <v>1748</v>
      </c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  <c r="AI1573" s="12"/>
      <c r="AJ1573" s="12"/>
      <c r="AK1573" s="12"/>
      <c r="AL1573" s="12"/>
      <c r="AM1573" s="12"/>
      <c r="AN1573" s="12"/>
      <c r="AO1573" s="12"/>
      <c r="AP1573" s="12"/>
      <c r="AQ1573" s="12"/>
      <c r="AR1573" s="12"/>
      <c r="AS1573" s="12"/>
      <c r="AT1573" s="12"/>
      <c r="AU1573" s="12"/>
      <c r="AV1573" s="12"/>
      <c r="AW1573" s="12"/>
      <c r="AX1573" s="12"/>
      <c r="AY1573" s="12"/>
      <c r="AZ1573" s="12"/>
      <c r="BA1573" s="12"/>
      <c r="BB1573" s="12"/>
      <c r="BC1573" s="12"/>
      <c r="BD1573" s="12"/>
      <c r="BE1573" s="12"/>
      <c r="BF1573" s="12"/>
      <c r="BG1573" s="12"/>
      <c r="BH1573" s="12"/>
      <c r="BI1573" s="12"/>
      <c r="BJ1573" s="12"/>
      <c r="BK1573" s="12"/>
      <c r="BL1573" s="12"/>
      <c r="BM1573" s="12"/>
      <c r="BN1573" s="12"/>
      <c r="BO1573" s="12"/>
      <c r="BP1573" s="12"/>
      <c r="BQ1573" s="12"/>
      <c r="BR1573" s="12"/>
      <c r="BS1573" s="12"/>
      <c r="BT1573" s="12"/>
      <c r="BU1573" s="12"/>
      <c r="BV1573" s="12"/>
      <c r="BW1573" s="12"/>
      <c r="BX1573" s="12"/>
      <c r="BY1573" s="12"/>
      <c r="BZ1573" s="12"/>
      <c r="CA1573" s="12"/>
      <c r="CB1573" s="12"/>
      <c r="CC1573" s="12"/>
      <c r="CD1573" s="12"/>
      <c r="CE1573" s="12"/>
      <c r="CF1573" s="12"/>
      <c r="CG1573" s="12"/>
      <c r="CH1573" s="12"/>
      <c r="CI1573" s="12"/>
      <c r="CJ1573" s="12"/>
    </row>
    <row r="1574" spans="1:88" x14ac:dyDescent="0.25">
      <c r="A1574" s="365"/>
      <c r="B1574" s="365"/>
      <c r="C1574" s="365"/>
      <c r="D1574" s="365"/>
      <c r="E1574" s="365"/>
      <c r="F1574" s="365"/>
      <c r="G1574" s="367" t="s">
        <v>2247</v>
      </c>
      <c r="H1574" s="367" t="s">
        <v>2248</v>
      </c>
      <c r="I1574" s="367" t="s">
        <v>2205</v>
      </c>
      <c r="J1574" s="367" t="s">
        <v>1704</v>
      </c>
      <c r="K1574" s="368"/>
      <c r="L1574" s="369">
        <v>4500</v>
      </c>
      <c r="M1574" s="368"/>
      <c r="N1574" s="368"/>
      <c r="O1574" s="368"/>
      <c r="P1574" s="365"/>
      <c r="Q1574" s="365"/>
      <c r="R1574" s="370">
        <v>2</v>
      </c>
      <c r="S1574" s="371">
        <v>1500</v>
      </c>
      <c r="T1574" s="370">
        <f t="shared" si="132"/>
        <v>2998</v>
      </c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  <c r="AJ1574" s="12"/>
      <c r="AK1574" s="12"/>
      <c r="AL1574" s="12"/>
      <c r="AM1574" s="12"/>
      <c r="AN1574" s="12"/>
      <c r="AO1574" s="12"/>
      <c r="AP1574" s="12"/>
      <c r="AQ1574" s="12"/>
      <c r="AR1574" s="12"/>
      <c r="AS1574" s="12"/>
      <c r="AT1574" s="12"/>
      <c r="AU1574" s="12"/>
      <c r="AV1574" s="12"/>
      <c r="AW1574" s="12"/>
      <c r="AX1574" s="12"/>
      <c r="AY1574" s="12"/>
      <c r="AZ1574" s="12"/>
      <c r="BA1574" s="12"/>
      <c r="BB1574" s="12"/>
      <c r="BC1574" s="12"/>
      <c r="BD1574" s="12"/>
      <c r="BE1574" s="12"/>
      <c r="BF1574" s="12"/>
      <c r="BG1574" s="12"/>
      <c r="BH1574" s="12"/>
      <c r="BI1574" s="12"/>
      <c r="BJ1574" s="12"/>
      <c r="BK1574" s="12"/>
      <c r="BL1574" s="12"/>
      <c r="BM1574" s="12"/>
      <c r="BN1574" s="12"/>
      <c r="BO1574" s="12"/>
      <c r="BP1574" s="12"/>
      <c r="BQ1574" s="12"/>
      <c r="BR1574" s="12"/>
      <c r="BS1574" s="12"/>
      <c r="BT1574" s="12"/>
      <c r="BU1574" s="12"/>
      <c r="BV1574" s="12"/>
      <c r="BW1574" s="12"/>
      <c r="BX1574" s="12"/>
      <c r="BY1574" s="12"/>
      <c r="BZ1574" s="12"/>
      <c r="CA1574" s="12"/>
      <c r="CB1574" s="12"/>
      <c r="CC1574" s="12"/>
      <c r="CD1574" s="12"/>
      <c r="CE1574" s="12"/>
      <c r="CF1574" s="12"/>
      <c r="CG1574" s="12"/>
      <c r="CH1574" s="12"/>
      <c r="CI1574" s="12"/>
      <c r="CJ1574" s="12"/>
    </row>
    <row r="1575" spans="1:88" x14ac:dyDescent="0.25">
      <c r="A1575" s="365"/>
      <c r="B1575" s="365"/>
      <c r="C1575" s="365"/>
      <c r="D1575" s="365"/>
      <c r="E1575" s="365"/>
      <c r="F1575" s="365"/>
      <c r="G1575" s="366" t="s">
        <v>1861</v>
      </c>
      <c r="H1575" s="366" t="s">
        <v>291</v>
      </c>
      <c r="I1575" s="366" t="s">
        <v>1860</v>
      </c>
      <c r="J1575" s="367" t="s">
        <v>1704</v>
      </c>
      <c r="K1575" s="368"/>
      <c r="L1575" s="369">
        <v>2500</v>
      </c>
      <c r="M1575" s="368"/>
      <c r="N1575" s="368"/>
      <c r="O1575" s="368"/>
      <c r="P1575" s="365"/>
      <c r="Q1575" s="365"/>
      <c r="R1575" s="370">
        <v>2</v>
      </c>
      <c r="S1575" s="371">
        <v>1000</v>
      </c>
      <c r="T1575" s="370">
        <f t="shared" si="132"/>
        <v>1498</v>
      </c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12"/>
      <c r="AI1575" s="12"/>
      <c r="AJ1575" s="12"/>
      <c r="AK1575" s="12"/>
      <c r="AL1575" s="12"/>
      <c r="AM1575" s="12"/>
      <c r="AN1575" s="12"/>
      <c r="AO1575" s="12"/>
      <c r="AP1575" s="12"/>
      <c r="AQ1575" s="12"/>
      <c r="AR1575" s="12"/>
      <c r="AS1575" s="12"/>
      <c r="AT1575" s="12"/>
      <c r="AU1575" s="12"/>
      <c r="AV1575" s="12"/>
      <c r="AW1575" s="12"/>
      <c r="AX1575" s="12"/>
      <c r="AY1575" s="12"/>
      <c r="AZ1575" s="12"/>
      <c r="BA1575" s="12"/>
      <c r="BB1575" s="12"/>
      <c r="BC1575" s="12"/>
      <c r="BD1575" s="12"/>
      <c r="BE1575" s="12"/>
      <c r="BF1575" s="12"/>
      <c r="BG1575" s="12"/>
      <c r="BH1575" s="12"/>
      <c r="BI1575" s="12"/>
      <c r="BJ1575" s="12"/>
      <c r="BK1575" s="12"/>
      <c r="BL1575" s="12"/>
      <c r="BM1575" s="12"/>
      <c r="BN1575" s="12"/>
      <c r="BO1575" s="12"/>
      <c r="BP1575" s="12"/>
      <c r="BQ1575" s="12"/>
      <c r="BR1575" s="12"/>
      <c r="BS1575" s="12"/>
      <c r="BT1575" s="12"/>
      <c r="BU1575" s="12"/>
      <c r="BV1575" s="12"/>
      <c r="BW1575" s="12"/>
      <c r="BX1575" s="12"/>
      <c r="BY1575" s="12"/>
      <c r="BZ1575" s="12"/>
      <c r="CA1575" s="12"/>
      <c r="CB1575" s="12"/>
      <c r="CC1575" s="12"/>
      <c r="CD1575" s="12"/>
      <c r="CE1575" s="12"/>
      <c r="CF1575" s="12"/>
      <c r="CG1575" s="12"/>
      <c r="CH1575" s="12"/>
      <c r="CI1575" s="12"/>
      <c r="CJ1575" s="12"/>
    </row>
    <row r="1576" spans="1:88" x14ac:dyDescent="0.25">
      <c r="A1576" s="365"/>
      <c r="B1576" s="365"/>
      <c r="C1576" s="365"/>
      <c r="D1576" s="365"/>
      <c r="E1576" s="365"/>
      <c r="F1576" s="365"/>
      <c r="G1576" s="366" t="s">
        <v>1862</v>
      </c>
      <c r="H1576" s="366" t="s">
        <v>439</v>
      </c>
      <c r="I1576" s="366" t="s">
        <v>1848</v>
      </c>
      <c r="J1576" s="367" t="s">
        <v>1704</v>
      </c>
      <c r="K1576" s="368"/>
      <c r="L1576" s="369">
        <v>2500</v>
      </c>
      <c r="M1576" s="368"/>
      <c r="N1576" s="368"/>
      <c r="O1576" s="368"/>
      <c r="P1576" s="365"/>
      <c r="Q1576" s="365"/>
      <c r="R1576" s="370">
        <v>2</v>
      </c>
      <c r="S1576" s="371">
        <v>1250</v>
      </c>
      <c r="T1576" s="370">
        <f t="shared" si="132"/>
        <v>1248</v>
      </c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12"/>
      <c r="AI1576" s="12"/>
      <c r="AJ1576" s="12"/>
      <c r="AK1576" s="12"/>
      <c r="AL1576" s="12"/>
      <c r="AM1576" s="12"/>
      <c r="AN1576" s="12"/>
      <c r="AO1576" s="12"/>
      <c r="AP1576" s="12"/>
      <c r="AQ1576" s="12"/>
      <c r="AR1576" s="12"/>
      <c r="AS1576" s="12"/>
      <c r="AT1576" s="12"/>
      <c r="AU1576" s="12"/>
      <c r="AV1576" s="12"/>
      <c r="AW1576" s="12"/>
      <c r="AX1576" s="12"/>
      <c r="AY1576" s="12"/>
      <c r="AZ1576" s="12"/>
      <c r="BA1576" s="12"/>
      <c r="BB1576" s="12"/>
      <c r="BC1576" s="12"/>
      <c r="BD1576" s="12"/>
      <c r="BE1576" s="12"/>
      <c r="BF1576" s="12"/>
      <c r="BG1576" s="12"/>
      <c r="BH1576" s="12"/>
      <c r="BI1576" s="12"/>
      <c r="BJ1576" s="12"/>
      <c r="BK1576" s="12"/>
      <c r="BL1576" s="12"/>
      <c r="BM1576" s="12"/>
      <c r="BN1576" s="12"/>
      <c r="BO1576" s="12"/>
      <c r="BP1576" s="12"/>
      <c r="BQ1576" s="12"/>
      <c r="BR1576" s="12"/>
      <c r="BS1576" s="12"/>
      <c r="BT1576" s="12"/>
      <c r="BU1576" s="12"/>
      <c r="BV1576" s="12"/>
      <c r="BW1576" s="12"/>
      <c r="BX1576" s="12"/>
      <c r="BY1576" s="12"/>
      <c r="BZ1576" s="12"/>
      <c r="CA1576" s="12"/>
      <c r="CB1576" s="12"/>
      <c r="CC1576" s="12"/>
      <c r="CD1576" s="12"/>
      <c r="CE1576" s="12"/>
      <c r="CF1576" s="12"/>
      <c r="CG1576" s="12"/>
      <c r="CH1576" s="12"/>
      <c r="CI1576" s="12"/>
      <c r="CJ1576" s="12"/>
    </row>
    <row r="1577" spans="1:88" x14ac:dyDescent="0.25">
      <c r="A1577" s="365"/>
      <c r="B1577" s="365"/>
      <c r="C1577" s="365"/>
      <c r="D1577" s="365"/>
      <c r="E1577" s="365"/>
      <c r="F1577" s="365"/>
      <c r="G1577" s="366" t="s">
        <v>1863</v>
      </c>
      <c r="H1577" s="366" t="s">
        <v>290</v>
      </c>
      <c r="I1577" s="366" t="s">
        <v>1860</v>
      </c>
      <c r="J1577" s="367" t="s">
        <v>1704</v>
      </c>
      <c r="K1577" s="368"/>
      <c r="L1577" s="369">
        <v>2500</v>
      </c>
      <c r="M1577" s="368"/>
      <c r="N1577" s="368"/>
      <c r="O1577" s="368"/>
      <c r="P1577" s="365"/>
      <c r="Q1577" s="365"/>
      <c r="R1577" s="370">
        <v>2</v>
      </c>
      <c r="S1577" s="371">
        <v>1000</v>
      </c>
      <c r="T1577" s="370">
        <f t="shared" si="132"/>
        <v>1498</v>
      </c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  <c r="AJ1577" s="12"/>
      <c r="AK1577" s="12"/>
      <c r="AL1577" s="12"/>
      <c r="AM1577" s="12"/>
      <c r="AN1577" s="12"/>
      <c r="AO1577" s="12"/>
      <c r="AP1577" s="12"/>
      <c r="AQ1577" s="12"/>
      <c r="AR1577" s="12"/>
      <c r="AS1577" s="12"/>
      <c r="AT1577" s="12"/>
      <c r="AU1577" s="12"/>
      <c r="AV1577" s="12"/>
      <c r="AW1577" s="12"/>
      <c r="AX1577" s="12"/>
      <c r="AY1577" s="12"/>
      <c r="AZ1577" s="12"/>
      <c r="BA1577" s="12"/>
      <c r="BB1577" s="12"/>
      <c r="BC1577" s="12"/>
      <c r="BD1577" s="12"/>
      <c r="BE1577" s="12"/>
      <c r="BF1577" s="12"/>
      <c r="BG1577" s="12"/>
      <c r="BH1577" s="12"/>
      <c r="BI1577" s="12"/>
      <c r="BJ1577" s="12"/>
      <c r="BK1577" s="12"/>
      <c r="BL1577" s="12"/>
      <c r="BM1577" s="12"/>
      <c r="BN1577" s="12"/>
      <c r="BO1577" s="12"/>
      <c r="BP1577" s="12"/>
      <c r="BQ1577" s="12"/>
      <c r="BR1577" s="12"/>
      <c r="BS1577" s="12"/>
      <c r="BT1577" s="12"/>
      <c r="BU1577" s="12"/>
      <c r="BV1577" s="12"/>
      <c r="BW1577" s="12"/>
      <c r="BX1577" s="12"/>
      <c r="BY1577" s="12"/>
      <c r="BZ1577" s="12"/>
      <c r="CA1577" s="12"/>
      <c r="CB1577" s="12"/>
      <c r="CC1577" s="12"/>
      <c r="CD1577" s="12"/>
      <c r="CE1577" s="12"/>
      <c r="CF1577" s="12"/>
      <c r="CG1577" s="12"/>
      <c r="CH1577" s="12"/>
      <c r="CI1577" s="12"/>
      <c r="CJ1577" s="12"/>
    </row>
    <row r="1578" spans="1:88" x14ac:dyDescent="0.25">
      <c r="A1578" s="365"/>
      <c r="B1578" s="365"/>
      <c r="C1578" s="365"/>
      <c r="D1578" s="365"/>
      <c r="E1578" s="365"/>
      <c r="F1578" s="365"/>
      <c r="G1578" s="366" t="s">
        <v>1865</v>
      </c>
      <c r="H1578" s="366" t="s">
        <v>1864</v>
      </c>
      <c r="I1578" s="366" t="s">
        <v>1866</v>
      </c>
      <c r="J1578" s="367" t="s">
        <v>1704</v>
      </c>
      <c r="K1578" s="368"/>
      <c r="L1578" s="369">
        <v>2500</v>
      </c>
      <c r="M1578" s="368"/>
      <c r="N1578" s="368"/>
      <c r="O1578" s="368"/>
      <c r="P1578" s="365"/>
      <c r="Q1578" s="365"/>
      <c r="R1578" s="370">
        <v>2</v>
      </c>
      <c r="S1578" s="371">
        <v>1250</v>
      </c>
      <c r="T1578" s="370">
        <f t="shared" si="132"/>
        <v>1248</v>
      </c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12"/>
      <c r="AI1578" s="12"/>
      <c r="AJ1578" s="12"/>
      <c r="AK1578" s="12"/>
      <c r="AL1578" s="12"/>
      <c r="AM1578" s="12"/>
      <c r="AN1578" s="12"/>
      <c r="AO1578" s="12"/>
      <c r="AP1578" s="12"/>
      <c r="AQ1578" s="12"/>
      <c r="AR1578" s="12"/>
      <c r="AS1578" s="12"/>
      <c r="AT1578" s="12"/>
      <c r="AU1578" s="12"/>
      <c r="AV1578" s="12"/>
      <c r="AW1578" s="12"/>
      <c r="AX1578" s="12"/>
      <c r="AY1578" s="12"/>
      <c r="AZ1578" s="12"/>
      <c r="BA1578" s="12"/>
      <c r="BB1578" s="12"/>
      <c r="BC1578" s="12"/>
      <c r="BD1578" s="12"/>
      <c r="BE1578" s="12"/>
      <c r="BF1578" s="12"/>
      <c r="BG1578" s="12"/>
      <c r="BH1578" s="12"/>
      <c r="BI1578" s="12"/>
      <c r="BJ1578" s="12"/>
      <c r="BK1578" s="12"/>
      <c r="BL1578" s="12"/>
      <c r="BM1578" s="12"/>
      <c r="BN1578" s="12"/>
      <c r="BO1578" s="12"/>
      <c r="BP1578" s="12"/>
      <c r="BQ1578" s="12"/>
      <c r="BR1578" s="12"/>
      <c r="BS1578" s="12"/>
      <c r="BT1578" s="12"/>
      <c r="BU1578" s="12"/>
      <c r="BV1578" s="12"/>
      <c r="BW1578" s="12"/>
      <c r="BX1578" s="12"/>
      <c r="BY1578" s="12"/>
      <c r="BZ1578" s="12"/>
      <c r="CA1578" s="12"/>
      <c r="CB1578" s="12"/>
      <c r="CC1578" s="12"/>
      <c r="CD1578" s="12"/>
      <c r="CE1578" s="12"/>
      <c r="CF1578" s="12"/>
      <c r="CG1578" s="12"/>
      <c r="CH1578" s="12"/>
      <c r="CI1578" s="12"/>
      <c r="CJ1578" s="12"/>
    </row>
    <row r="1579" spans="1:88" x14ac:dyDescent="0.25">
      <c r="A1579" s="365"/>
      <c r="B1579" s="365"/>
      <c r="C1579" s="365"/>
      <c r="D1579" s="365"/>
      <c r="E1579" s="365"/>
      <c r="F1579" s="365"/>
      <c r="G1579" s="366" t="s">
        <v>960</v>
      </c>
      <c r="H1579" s="366" t="s">
        <v>1867</v>
      </c>
      <c r="I1579" s="366" t="s">
        <v>1849</v>
      </c>
      <c r="J1579" s="367" t="s">
        <v>2022</v>
      </c>
      <c r="K1579" s="368"/>
      <c r="L1579" s="369">
        <v>450</v>
      </c>
      <c r="M1579" s="368"/>
      <c r="N1579" s="368"/>
      <c r="O1579" s="368"/>
      <c r="P1579" s="365"/>
      <c r="Q1579" s="365"/>
      <c r="R1579" s="370">
        <v>2</v>
      </c>
      <c r="S1579" s="370">
        <f t="shared" ref="S1579:S1580" si="133">+L1579-R1579</f>
        <v>448</v>
      </c>
      <c r="T1579" s="371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12"/>
      <c r="AI1579" s="12"/>
      <c r="AJ1579" s="12"/>
      <c r="AK1579" s="12"/>
      <c r="AL1579" s="12"/>
      <c r="AM1579" s="12"/>
      <c r="AN1579" s="12"/>
      <c r="AO1579" s="12"/>
      <c r="AP1579" s="12"/>
      <c r="AQ1579" s="12"/>
      <c r="AR1579" s="12"/>
      <c r="AS1579" s="12"/>
      <c r="AT1579" s="12"/>
      <c r="AU1579" s="12"/>
      <c r="AV1579" s="12"/>
      <c r="AW1579" s="12"/>
      <c r="AX1579" s="12"/>
      <c r="AY1579" s="12"/>
      <c r="AZ1579" s="12"/>
      <c r="BA1579" s="12"/>
      <c r="BB1579" s="12"/>
      <c r="BC1579" s="12"/>
      <c r="BD1579" s="12"/>
      <c r="BE1579" s="12"/>
      <c r="BF1579" s="12"/>
      <c r="BG1579" s="12"/>
      <c r="BH1579" s="12"/>
      <c r="BI1579" s="12"/>
      <c r="BJ1579" s="12"/>
      <c r="BK1579" s="12"/>
      <c r="BL1579" s="12"/>
      <c r="BM1579" s="12"/>
      <c r="BN1579" s="12"/>
      <c r="BO1579" s="12"/>
      <c r="BP1579" s="12"/>
      <c r="BQ1579" s="12"/>
      <c r="BR1579" s="12"/>
      <c r="BS1579" s="12"/>
      <c r="BT1579" s="12"/>
      <c r="BU1579" s="12"/>
      <c r="BV1579" s="12"/>
      <c r="BW1579" s="12"/>
      <c r="BX1579" s="12"/>
      <c r="BY1579" s="12"/>
      <c r="BZ1579" s="12"/>
      <c r="CA1579" s="12"/>
      <c r="CB1579" s="12"/>
      <c r="CC1579" s="12"/>
      <c r="CD1579" s="12"/>
      <c r="CE1579" s="12"/>
      <c r="CF1579" s="12"/>
      <c r="CG1579" s="12"/>
      <c r="CH1579" s="12"/>
      <c r="CI1579" s="12"/>
      <c r="CJ1579" s="12"/>
    </row>
    <row r="1580" spans="1:88" x14ac:dyDescent="0.25">
      <c r="A1580" s="365"/>
      <c r="B1580" s="365"/>
      <c r="C1580" s="365"/>
      <c r="D1580" s="365"/>
      <c r="E1580" s="365"/>
      <c r="F1580" s="365"/>
      <c r="G1580" s="366" t="s">
        <v>960</v>
      </c>
      <c r="H1580" s="366" t="s">
        <v>1707</v>
      </c>
      <c r="I1580" s="366" t="s">
        <v>1849</v>
      </c>
      <c r="J1580" s="367" t="s">
        <v>2022</v>
      </c>
      <c r="K1580" s="368"/>
      <c r="L1580" s="369">
        <v>450</v>
      </c>
      <c r="M1580" s="368"/>
      <c r="N1580" s="368"/>
      <c r="O1580" s="368"/>
      <c r="P1580" s="365"/>
      <c r="Q1580" s="365"/>
      <c r="R1580" s="370">
        <v>2</v>
      </c>
      <c r="S1580" s="370">
        <f t="shared" si="133"/>
        <v>448</v>
      </c>
      <c r="T1580" s="371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  <c r="AJ1580" s="12"/>
      <c r="AK1580" s="12"/>
      <c r="AL1580" s="12"/>
      <c r="AM1580" s="12"/>
      <c r="AN1580" s="12"/>
      <c r="AO1580" s="12"/>
      <c r="AP1580" s="12"/>
      <c r="AQ1580" s="12"/>
      <c r="AR1580" s="12"/>
      <c r="AS1580" s="12"/>
      <c r="AT1580" s="12"/>
      <c r="AU1580" s="12"/>
      <c r="AV1580" s="12"/>
      <c r="AW1580" s="12"/>
      <c r="AX1580" s="12"/>
      <c r="AY1580" s="12"/>
      <c r="AZ1580" s="12"/>
      <c r="BA1580" s="12"/>
      <c r="BB1580" s="12"/>
      <c r="BC1580" s="12"/>
      <c r="BD1580" s="12"/>
      <c r="BE1580" s="12"/>
      <c r="BF1580" s="12"/>
      <c r="BG1580" s="12"/>
      <c r="BH1580" s="12"/>
      <c r="BI1580" s="12"/>
      <c r="BJ1580" s="12"/>
      <c r="BK1580" s="12"/>
      <c r="BL1580" s="12"/>
      <c r="BM1580" s="12"/>
      <c r="BN1580" s="12"/>
      <c r="BO1580" s="12"/>
      <c r="BP1580" s="12"/>
      <c r="BQ1580" s="12"/>
      <c r="BR1580" s="12"/>
      <c r="BS1580" s="12"/>
      <c r="BT1580" s="12"/>
      <c r="BU1580" s="12"/>
      <c r="BV1580" s="12"/>
      <c r="BW1580" s="12"/>
      <c r="BX1580" s="12"/>
      <c r="BY1580" s="12"/>
      <c r="BZ1580" s="12"/>
      <c r="CA1580" s="12"/>
      <c r="CB1580" s="12"/>
      <c r="CC1580" s="12"/>
      <c r="CD1580" s="12"/>
      <c r="CE1580" s="12"/>
      <c r="CF1580" s="12"/>
      <c r="CG1580" s="12"/>
      <c r="CH1580" s="12"/>
      <c r="CI1580" s="12"/>
      <c r="CJ1580" s="12"/>
    </row>
    <row r="1581" spans="1:88" s="139" customFormat="1" ht="13.5" customHeight="1" x14ac:dyDescent="0.3">
      <c r="C1581" s="140"/>
      <c r="F1581" s="141"/>
      <c r="G1581" s="142" t="s">
        <v>57</v>
      </c>
      <c r="H1581" s="139" t="s">
        <v>1709</v>
      </c>
      <c r="I1581" s="143" t="s">
        <v>1705</v>
      </c>
      <c r="J1581" s="143" t="s">
        <v>1704</v>
      </c>
      <c r="L1581" s="144">
        <v>5000</v>
      </c>
      <c r="O1581" s="145"/>
      <c r="P1581" s="146"/>
      <c r="R1581" s="147">
        <v>2</v>
      </c>
      <c r="S1581" s="144">
        <v>2500</v>
      </c>
      <c r="T1581" s="147">
        <f t="shared" ref="T1581" si="134">+L1581-R1581-S1581</f>
        <v>2498</v>
      </c>
    </row>
    <row r="1582" spans="1:88" x14ac:dyDescent="0.25">
      <c r="A1582" s="365"/>
      <c r="B1582" s="365"/>
      <c r="C1582" s="365"/>
      <c r="D1582" s="365"/>
      <c r="E1582" s="365"/>
      <c r="F1582" s="365"/>
      <c r="G1582" s="367" t="s">
        <v>2974</v>
      </c>
      <c r="H1582" s="367" t="s">
        <v>2249</v>
      </c>
      <c r="I1582" s="367" t="s">
        <v>2250</v>
      </c>
      <c r="J1582" s="367" t="s">
        <v>1704</v>
      </c>
      <c r="K1582" s="368"/>
      <c r="L1582" s="369">
        <v>3000</v>
      </c>
      <c r="M1582" s="368"/>
      <c r="N1582" s="368"/>
      <c r="O1582" s="368"/>
      <c r="P1582" s="365"/>
      <c r="Q1582" s="365"/>
      <c r="R1582" s="370">
        <v>2</v>
      </c>
      <c r="S1582" s="371">
        <v>1250</v>
      </c>
      <c r="T1582" s="370">
        <f t="shared" ref="T1582:T1585" si="135">+L1582-R1582-S1582</f>
        <v>1748</v>
      </c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12"/>
      <c r="AI1582" s="12"/>
      <c r="AJ1582" s="12"/>
      <c r="AK1582" s="12"/>
      <c r="AL1582" s="12"/>
      <c r="AM1582" s="12"/>
      <c r="AN1582" s="12"/>
      <c r="AO1582" s="12"/>
      <c r="AP1582" s="12"/>
      <c r="AQ1582" s="12"/>
      <c r="AR1582" s="12"/>
      <c r="AS1582" s="12"/>
      <c r="AT1582" s="12"/>
      <c r="AU1582" s="12"/>
      <c r="AV1582" s="12"/>
      <c r="AW1582" s="12"/>
      <c r="AX1582" s="12"/>
      <c r="AY1582" s="12"/>
      <c r="AZ1582" s="12"/>
      <c r="BA1582" s="12"/>
      <c r="BB1582" s="12"/>
      <c r="BC1582" s="12"/>
      <c r="BD1582" s="12"/>
      <c r="BE1582" s="12"/>
      <c r="BF1582" s="12"/>
      <c r="BG1582" s="12"/>
      <c r="BH1582" s="12"/>
      <c r="BI1582" s="12"/>
      <c r="BJ1582" s="12"/>
      <c r="BK1582" s="12"/>
      <c r="BL1582" s="12"/>
      <c r="BM1582" s="12"/>
      <c r="BN1582" s="12"/>
      <c r="BO1582" s="12"/>
      <c r="BP1582" s="12"/>
      <c r="BQ1582" s="12"/>
      <c r="BR1582" s="12"/>
      <c r="BS1582" s="12"/>
      <c r="BT1582" s="12"/>
      <c r="BU1582" s="12"/>
      <c r="BV1582" s="12"/>
      <c r="BW1582" s="12"/>
      <c r="BX1582" s="12"/>
      <c r="BY1582" s="12"/>
      <c r="BZ1582" s="12"/>
      <c r="CA1582" s="12"/>
      <c r="CB1582" s="12"/>
      <c r="CC1582" s="12"/>
      <c r="CD1582" s="12"/>
      <c r="CE1582" s="12"/>
      <c r="CF1582" s="12"/>
      <c r="CG1582" s="12"/>
      <c r="CH1582" s="12"/>
      <c r="CI1582" s="12"/>
      <c r="CJ1582" s="12"/>
    </row>
    <row r="1583" spans="1:88" x14ac:dyDescent="0.25">
      <c r="A1583" s="365"/>
      <c r="B1583" s="365"/>
      <c r="C1583" s="365"/>
      <c r="D1583" s="365"/>
      <c r="E1583" s="365"/>
      <c r="F1583" s="365"/>
      <c r="G1583" s="367" t="s">
        <v>2980</v>
      </c>
      <c r="H1583" s="367" t="s">
        <v>2251</v>
      </c>
      <c r="I1583" s="367" t="s">
        <v>1104</v>
      </c>
      <c r="J1583" s="367" t="s">
        <v>1704</v>
      </c>
      <c r="K1583" s="368"/>
      <c r="L1583" s="369">
        <v>2500</v>
      </c>
      <c r="M1583" s="368"/>
      <c r="N1583" s="368"/>
      <c r="O1583" s="368"/>
      <c r="P1583" s="365"/>
      <c r="Q1583" s="365"/>
      <c r="R1583" s="370">
        <v>2</v>
      </c>
      <c r="S1583" s="371">
        <v>750</v>
      </c>
      <c r="T1583" s="370">
        <f t="shared" si="135"/>
        <v>1748</v>
      </c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  <c r="AJ1583" s="12"/>
      <c r="AK1583" s="12"/>
      <c r="AL1583" s="12"/>
      <c r="AM1583" s="12"/>
      <c r="AN1583" s="12"/>
      <c r="AO1583" s="12"/>
      <c r="AP1583" s="12"/>
      <c r="AQ1583" s="12"/>
      <c r="AR1583" s="12"/>
      <c r="AS1583" s="12"/>
      <c r="AT1583" s="12"/>
      <c r="AU1583" s="12"/>
      <c r="AV1583" s="12"/>
      <c r="AW1583" s="12"/>
      <c r="AX1583" s="12"/>
      <c r="AY1583" s="12"/>
      <c r="AZ1583" s="12"/>
      <c r="BA1583" s="12"/>
      <c r="BB1583" s="12"/>
      <c r="BC1583" s="12"/>
      <c r="BD1583" s="12"/>
      <c r="BE1583" s="12"/>
      <c r="BF1583" s="12"/>
      <c r="BG1583" s="12"/>
      <c r="BH1583" s="12"/>
      <c r="BI1583" s="12"/>
      <c r="BJ1583" s="12"/>
      <c r="BK1583" s="12"/>
      <c r="BL1583" s="12"/>
      <c r="BM1583" s="12"/>
      <c r="BN1583" s="12"/>
      <c r="BO1583" s="12"/>
      <c r="BP1583" s="12"/>
      <c r="BQ1583" s="12"/>
      <c r="BR1583" s="12"/>
      <c r="BS1583" s="12"/>
      <c r="BT1583" s="12"/>
      <c r="BU1583" s="12"/>
      <c r="BV1583" s="12"/>
      <c r="BW1583" s="12"/>
      <c r="BX1583" s="12"/>
      <c r="BY1583" s="12"/>
      <c r="BZ1583" s="12"/>
      <c r="CA1583" s="12"/>
      <c r="CB1583" s="12"/>
      <c r="CC1583" s="12"/>
      <c r="CD1583" s="12"/>
      <c r="CE1583" s="12"/>
      <c r="CF1583" s="12"/>
      <c r="CG1583" s="12"/>
      <c r="CH1583" s="12"/>
      <c r="CI1583" s="12"/>
      <c r="CJ1583" s="12"/>
    </row>
    <row r="1584" spans="1:88" x14ac:dyDescent="0.25">
      <c r="A1584" s="365"/>
      <c r="B1584" s="365"/>
      <c r="C1584" s="365"/>
      <c r="D1584" s="365"/>
      <c r="E1584" s="365"/>
      <c r="F1584" s="365"/>
      <c r="G1584" s="366" t="s">
        <v>1870</v>
      </c>
      <c r="H1584" s="366" t="s">
        <v>133</v>
      </c>
      <c r="I1584" s="366" t="s">
        <v>1871</v>
      </c>
      <c r="J1584" s="367" t="s">
        <v>1704</v>
      </c>
      <c r="K1584" s="368"/>
      <c r="L1584" s="369">
        <v>3500</v>
      </c>
      <c r="M1584" s="368"/>
      <c r="N1584" s="368"/>
      <c r="O1584" s="368"/>
      <c r="P1584" s="365"/>
      <c r="Q1584" s="365"/>
      <c r="R1584" s="370">
        <v>2</v>
      </c>
      <c r="S1584" s="371">
        <v>1250</v>
      </c>
      <c r="T1584" s="370">
        <f t="shared" si="135"/>
        <v>2248</v>
      </c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12"/>
      <c r="AI1584" s="12"/>
      <c r="AJ1584" s="12"/>
      <c r="AK1584" s="12"/>
      <c r="AL1584" s="12"/>
      <c r="AM1584" s="12"/>
      <c r="AN1584" s="12"/>
      <c r="AO1584" s="12"/>
      <c r="AP1584" s="12"/>
      <c r="AQ1584" s="12"/>
      <c r="AR1584" s="12"/>
      <c r="AS1584" s="12"/>
      <c r="AT1584" s="12"/>
      <c r="AU1584" s="12"/>
      <c r="AV1584" s="12"/>
      <c r="AW1584" s="12"/>
      <c r="AX1584" s="12"/>
      <c r="AY1584" s="12"/>
      <c r="AZ1584" s="12"/>
      <c r="BA1584" s="12"/>
      <c r="BB1584" s="12"/>
      <c r="BC1584" s="12"/>
      <c r="BD1584" s="12"/>
      <c r="BE1584" s="12"/>
      <c r="BF1584" s="12"/>
      <c r="BG1584" s="12"/>
      <c r="BH1584" s="12"/>
      <c r="BI1584" s="12"/>
      <c r="BJ1584" s="12"/>
      <c r="BK1584" s="12"/>
      <c r="BL1584" s="12"/>
      <c r="BM1584" s="12"/>
      <c r="BN1584" s="12"/>
      <c r="BO1584" s="12"/>
      <c r="BP1584" s="12"/>
      <c r="BQ1584" s="12"/>
      <c r="BR1584" s="12"/>
      <c r="BS1584" s="12"/>
      <c r="BT1584" s="12"/>
      <c r="BU1584" s="12"/>
      <c r="BV1584" s="12"/>
      <c r="BW1584" s="12"/>
      <c r="BX1584" s="12"/>
      <c r="BY1584" s="12"/>
      <c r="BZ1584" s="12"/>
      <c r="CA1584" s="12"/>
      <c r="CB1584" s="12"/>
      <c r="CC1584" s="12"/>
      <c r="CD1584" s="12"/>
      <c r="CE1584" s="12"/>
      <c r="CF1584" s="12"/>
      <c r="CG1584" s="12"/>
      <c r="CH1584" s="12"/>
      <c r="CI1584" s="12"/>
      <c r="CJ1584" s="12"/>
    </row>
    <row r="1585" spans="1:88" x14ac:dyDescent="0.25">
      <c r="A1585" s="365"/>
      <c r="B1585" s="365"/>
      <c r="C1585" s="365"/>
      <c r="D1585" s="365"/>
      <c r="E1585" s="365"/>
      <c r="F1585" s="365"/>
      <c r="G1585" s="366" t="s">
        <v>3021</v>
      </c>
      <c r="H1585" s="366" t="s">
        <v>442</v>
      </c>
      <c r="I1585" s="366" t="s">
        <v>3022</v>
      </c>
      <c r="J1585" s="367" t="s">
        <v>1704</v>
      </c>
      <c r="K1585" s="368"/>
      <c r="L1585" s="369">
        <v>5000</v>
      </c>
      <c r="M1585" s="368"/>
      <c r="N1585" s="368"/>
      <c r="O1585" s="368"/>
      <c r="P1585" s="365"/>
      <c r="Q1585" s="365"/>
      <c r="R1585" s="370">
        <v>2</v>
      </c>
      <c r="S1585" s="371">
        <v>1500</v>
      </c>
      <c r="T1585" s="370">
        <f t="shared" si="135"/>
        <v>3498</v>
      </c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  <c r="AI1585" s="12"/>
      <c r="AJ1585" s="12"/>
      <c r="AK1585" s="12"/>
      <c r="AL1585" s="12"/>
      <c r="AM1585" s="12"/>
      <c r="AN1585" s="12"/>
      <c r="AO1585" s="12"/>
      <c r="AP1585" s="12"/>
      <c r="AQ1585" s="12"/>
      <c r="AR1585" s="12"/>
      <c r="AS1585" s="12"/>
      <c r="AT1585" s="12"/>
      <c r="AU1585" s="12"/>
      <c r="AV1585" s="12"/>
      <c r="AW1585" s="12"/>
      <c r="AX1585" s="12"/>
      <c r="AY1585" s="12"/>
      <c r="AZ1585" s="12"/>
      <c r="BA1585" s="12"/>
      <c r="BB1585" s="12"/>
      <c r="BC1585" s="12"/>
      <c r="BD1585" s="12"/>
      <c r="BE1585" s="12"/>
      <c r="BF1585" s="12"/>
      <c r="BG1585" s="12"/>
      <c r="BH1585" s="12"/>
      <c r="BI1585" s="12"/>
      <c r="BJ1585" s="12"/>
      <c r="BK1585" s="12"/>
      <c r="BL1585" s="12"/>
      <c r="BM1585" s="12"/>
      <c r="BN1585" s="12"/>
      <c r="BO1585" s="12"/>
      <c r="BP1585" s="12"/>
      <c r="BQ1585" s="12"/>
      <c r="BR1585" s="12"/>
      <c r="BS1585" s="12"/>
      <c r="BT1585" s="12"/>
      <c r="BU1585" s="12"/>
      <c r="BV1585" s="12"/>
      <c r="BW1585" s="12"/>
      <c r="BX1585" s="12"/>
      <c r="BY1585" s="12"/>
      <c r="BZ1585" s="12"/>
      <c r="CA1585" s="12"/>
      <c r="CB1585" s="12"/>
      <c r="CC1585" s="12"/>
      <c r="CD1585" s="12"/>
      <c r="CE1585" s="12"/>
      <c r="CF1585" s="12"/>
      <c r="CG1585" s="12"/>
      <c r="CH1585" s="12"/>
      <c r="CI1585" s="12"/>
      <c r="CJ1585" s="12"/>
    </row>
    <row r="1586" spans="1:88" x14ac:dyDescent="0.25">
      <c r="A1586" s="365"/>
      <c r="B1586" s="365"/>
      <c r="C1586" s="365"/>
      <c r="D1586" s="365"/>
      <c r="E1586" s="365"/>
      <c r="F1586" s="365"/>
      <c r="G1586" s="366" t="s">
        <v>1869</v>
      </c>
      <c r="H1586" s="366" t="s">
        <v>442</v>
      </c>
      <c r="I1586" s="366" t="s">
        <v>748</v>
      </c>
      <c r="J1586" s="367" t="s">
        <v>2022</v>
      </c>
      <c r="K1586" s="368"/>
      <c r="L1586" s="369">
        <v>450</v>
      </c>
      <c r="M1586" s="368"/>
      <c r="N1586" s="368"/>
      <c r="O1586" s="368"/>
      <c r="P1586" s="365"/>
      <c r="Q1586" s="365"/>
      <c r="R1586" s="370">
        <v>2</v>
      </c>
      <c r="S1586" s="370">
        <f>+L1586-R1586</f>
        <v>448</v>
      </c>
      <c r="T1586" s="371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  <c r="AJ1586" s="12"/>
      <c r="AK1586" s="12"/>
      <c r="AL1586" s="12"/>
      <c r="AM1586" s="12"/>
      <c r="AN1586" s="12"/>
      <c r="AO1586" s="12"/>
      <c r="AP1586" s="12"/>
      <c r="AQ1586" s="12"/>
      <c r="AR1586" s="12"/>
      <c r="AS1586" s="12"/>
      <c r="AT1586" s="12"/>
      <c r="AU1586" s="12"/>
      <c r="AV1586" s="12"/>
      <c r="AW1586" s="12"/>
      <c r="AX1586" s="12"/>
      <c r="AY1586" s="12"/>
      <c r="AZ1586" s="12"/>
      <c r="BA1586" s="12"/>
      <c r="BB1586" s="12"/>
      <c r="BC1586" s="12"/>
      <c r="BD1586" s="12"/>
      <c r="BE1586" s="12"/>
      <c r="BF1586" s="12"/>
      <c r="BG1586" s="12"/>
      <c r="BH1586" s="12"/>
      <c r="BI1586" s="12"/>
      <c r="BJ1586" s="12"/>
      <c r="BK1586" s="12"/>
      <c r="BL1586" s="12"/>
      <c r="BM1586" s="12"/>
      <c r="BN1586" s="12"/>
      <c r="BO1586" s="12"/>
      <c r="BP1586" s="12"/>
      <c r="BQ1586" s="12"/>
      <c r="BR1586" s="12"/>
      <c r="BS1586" s="12"/>
      <c r="BT1586" s="12"/>
      <c r="BU1586" s="12"/>
      <c r="BV1586" s="12"/>
      <c r="BW1586" s="12"/>
      <c r="BX1586" s="12"/>
      <c r="BY1586" s="12"/>
      <c r="BZ1586" s="12"/>
      <c r="CA1586" s="12"/>
      <c r="CB1586" s="12"/>
      <c r="CC1586" s="12"/>
      <c r="CD1586" s="12"/>
      <c r="CE1586" s="12"/>
      <c r="CF1586" s="12"/>
      <c r="CG1586" s="12"/>
      <c r="CH1586" s="12"/>
      <c r="CI1586" s="12"/>
      <c r="CJ1586" s="12"/>
    </row>
    <row r="1587" spans="1:88" s="166" customFormat="1" x14ac:dyDescent="0.25">
      <c r="A1587" s="379"/>
      <c r="B1587" s="379"/>
      <c r="C1587" s="379"/>
      <c r="D1587" s="379"/>
      <c r="E1587" s="379"/>
      <c r="F1587" s="379"/>
      <c r="G1587" s="366" t="s">
        <v>2712</v>
      </c>
      <c r="H1587" s="366" t="s">
        <v>1220</v>
      </c>
      <c r="I1587" s="366" t="s">
        <v>1769</v>
      </c>
      <c r="J1587" s="367" t="s">
        <v>2022</v>
      </c>
      <c r="K1587" s="367"/>
      <c r="L1587" s="369">
        <v>500</v>
      </c>
      <c r="M1587" s="367"/>
      <c r="N1587" s="367"/>
      <c r="O1587" s="367"/>
      <c r="P1587" s="379"/>
      <c r="Q1587" s="379"/>
      <c r="R1587" s="370">
        <v>2</v>
      </c>
      <c r="S1587" s="370">
        <f t="shared" ref="S1587:S1589" si="136">+L1587-R1587</f>
        <v>498</v>
      </c>
      <c r="T1587" s="371"/>
      <c r="U1587" s="139"/>
      <c r="V1587" s="139"/>
      <c r="W1587" s="139"/>
      <c r="X1587" s="139"/>
      <c r="Y1587" s="139"/>
      <c r="Z1587" s="139"/>
      <c r="AA1587" s="139"/>
      <c r="AB1587" s="139"/>
      <c r="AC1587" s="139"/>
      <c r="AD1587" s="139"/>
      <c r="AE1587" s="139"/>
      <c r="AF1587" s="139"/>
      <c r="AG1587" s="139"/>
      <c r="AH1587" s="139"/>
      <c r="AI1587" s="139"/>
      <c r="AJ1587" s="139"/>
      <c r="AK1587" s="139"/>
      <c r="AL1587" s="139"/>
      <c r="AM1587" s="139"/>
      <c r="AN1587" s="139"/>
      <c r="AO1587" s="139"/>
      <c r="AP1587" s="139"/>
      <c r="AQ1587" s="139"/>
      <c r="AR1587" s="139"/>
      <c r="AS1587" s="139"/>
      <c r="AT1587" s="139"/>
      <c r="AU1587" s="139"/>
      <c r="AV1587" s="139"/>
      <c r="AW1587" s="139"/>
      <c r="AX1587" s="139"/>
      <c r="AY1587" s="139"/>
      <c r="AZ1587" s="139"/>
      <c r="BA1587" s="139"/>
      <c r="BB1587" s="139"/>
      <c r="BC1587" s="139"/>
      <c r="BD1587" s="139"/>
      <c r="BE1587" s="139"/>
      <c r="BF1587" s="139"/>
      <c r="BG1587" s="139"/>
      <c r="BH1587" s="139"/>
      <c r="BI1587" s="139"/>
      <c r="BJ1587" s="139"/>
      <c r="BK1587" s="139"/>
      <c r="BL1587" s="139"/>
      <c r="BM1587" s="139"/>
      <c r="BN1587" s="139"/>
      <c r="BO1587" s="139"/>
      <c r="BP1587" s="139"/>
      <c r="BQ1587" s="139"/>
      <c r="BR1587" s="139"/>
      <c r="BS1587" s="139"/>
      <c r="BT1587" s="139"/>
      <c r="BU1587" s="139"/>
      <c r="BV1587" s="139"/>
      <c r="BW1587" s="139"/>
      <c r="BX1587" s="139"/>
      <c r="BY1587" s="139"/>
      <c r="BZ1587" s="139"/>
      <c r="CA1587" s="139"/>
      <c r="CB1587" s="139"/>
      <c r="CC1587" s="139"/>
      <c r="CD1587" s="139"/>
      <c r="CE1587" s="139"/>
      <c r="CF1587" s="139"/>
      <c r="CG1587" s="139"/>
      <c r="CH1587" s="139"/>
      <c r="CI1587" s="139"/>
      <c r="CJ1587" s="139"/>
    </row>
    <row r="1588" spans="1:88" s="166" customFormat="1" x14ac:dyDescent="0.25">
      <c r="A1588" s="379"/>
      <c r="B1588" s="379"/>
      <c r="C1588" s="379"/>
      <c r="D1588" s="379"/>
      <c r="E1588" s="379"/>
      <c r="F1588" s="379"/>
      <c r="G1588" s="366" t="s">
        <v>2713</v>
      </c>
      <c r="H1588" s="366" t="s">
        <v>2386</v>
      </c>
      <c r="I1588" s="366" t="s">
        <v>1769</v>
      </c>
      <c r="J1588" s="367" t="s">
        <v>2022</v>
      </c>
      <c r="K1588" s="367"/>
      <c r="L1588" s="369">
        <v>500</v>
      </c>
      <c r="M1588" s="367"/>
      <c r="N1588" s="367"/>
      <c r="O1588" s="367"/>
      <c r="P1588" s="379"/>
      <c r="Q1588" s="379"/>
      <c r="R1588" s="370">
        <v>2</v>
      </c>
      <c r="S1588" s="370">
        <f t="shared" si="136"/>
        <v>498</v>
      </c>
      <c r="T1588" s="371"/>
      <c r="U1588" s="139"/>
      <c r="V1588" s="139"/>
      <c r="W1588" s="139"/>
      <c r="X1588" s="139"/>
      <c r="Y1588" s="139"/>
      <c r="Z1588" s="139"/>
      <c r="AA1588" s="139"/>
      <c r="AB1588" s="139"/>
      <c r="AC1588" s="139"/>
      <c r="AD1588" s="139"/>
      <c r="AE1588" s="139"/>
      <c r="AF1588" s="139"/>
      <c r="AG1588" s="139"/>
      <c r="AH1588" s="139"/>
      <c r="AI1588" s="139"/>
      <c r="AJ1588" s="139"/>
      <c r="AK1588" s="139"/>
      <c r="AL1588" s="139"/>
      <c r="AM1588" s="139"/>
      <c r="AN1588" s="139"/>
      <c r="AO1588" s="139"/>
      <c r="AP1588" s="139"/>
      <c r="AQ1588" s="139"/>
      <c r="AR1588" s="139"/>
      <c r="AS1588" s="139"/>
      <c r="AT1588" s="139"/>
      <c r="AU1588" s="139"/>
      <c r="AV1588" s="139"/>
      <c r="AW1588" s="139"/>
      <c r="AX1588" s="139"/>
      <c r="AY1588" s="139"/>
      <c r="AZ1588" s="139"/>
      <c r="BA1588" s="139"/>
      <c r="BB1588" s="139"/>
      <c r="BC1588" s="139"/>
      <c r="BD1588" s="139"/>
      <c r="BE1588" s="139"/>
      <c r="BF1588" s="139"/>
      <c r="BG1588" s="139"/>
      <c r="BH1588" s="139"/>
      <c r="BI1588" s="139"/>
      <c r="BJ1588" s="139"/>
      <c r="BK1588" s="139"/>
      <c r="BL1588" s="139"/>
      <c r="BM1588" s="139"/>
      <c r="BN1588" s="139"/>
      <c r="BO1588" s="139"/>
      <c r="BP1588" s="139"/>
      <c r="BQ1588" s="139"/>
      <c r="BR1588" s="139"/>
      <c r="BS1588" s="139"/>
      <c r="BT1588" s="139"/>
      <c r="BU1588" s="139"/>
      <c r="BV1588" s="139"/>
      <c r="BW1588" s="139"/>
      <c r="BX1588" s="139"/>
      <c r="BY1588" s="139"/>
      <c r="BZ1588" s="139"/>
      <c r="CA1588" s="139"/>
      <c r="CB1588" s="139"/>
      <c r="CC1588" s="139"/>
      <c r="CD1588" s="139"/>
      <c r="CE1588" s="139"/>
      <c r="CF1588" s="139"/>
      <c r="CG1588" s="139"/>
      <c r="CH1588" s="139"/>
      <c r="CI1588" s="139"/>
      <c r="CJ1588" s="139"/>
    </row>
    <row r="1589" spans="1:88" s="166" customFormat="1" x14ac:dyDescent="0.25">
      <c r="A1589" s="379"/>
      <c r="B1589" s="379"/>
      <c r="C1589" s="379"/>
      <c r="D1589" s="379"/>
      <c r="E1589" s="379"/>
      <c r="F1589" s="379"/>
      <c r="G1589" s="366" t="s">
        <v>2714</v>
      </c>
      <c r="H1589" s="366" t="s">
        <v>2386</v>
      </c>
      <c r="I1589" s="366" t="s">
        <v>1769</v>
      </c>
      <c r="J1589" s="367" t="s">
        <v>2022</v>
      </c>
      <c r="K1589" s="367"/>
      <c r="L1589" s="369">
        <v>500</v>
      </c>
      <c r="M1589" s="367"/>
      <c r="N1589" s="367"/>
      <c r="O1589" s="367"/>
      <c r="P1589" s="379"/>
      <c r="Q1589" s="379"/>
      <c r="R1589" s="370">
        <v>2</v>
      </c>
      <c r="S1589" s="370">
        <f t="shared" si="136"/>
        <v>498</v>
      </c>
      <c r="T1589" s="371"/>
      <c r="U1589" s="139"/>
      <c r="V1589" s="139"/>
      <c r="W1589" s="139"/>
      <c r="X1589" s="139"/>
      <c r="Y1589" s="139"/>
      <c r="Z1589" s="139"/>
      <c r="AA1589" s="139"/>
      <c r="AB1589" s="139"/>
      <c r="AC1589" s="139"/>
      <c r="AD1589" s="139"/>
      <c r="AE1589" s="139"/>
      <c r="AF1589" s="139"/>
      <c r="AG1589" s="139"/>
      <c r="AH1589" s="139"/>
      <c r="AI1589" s="139"/>
      <c r="AJ1589" s="139"/>
      <c r="AK1589" s="139"/>
      <c r="AL1589" s="139"/>
      <c r="AM1589" s="139"/>
      <c r="AN1589" s="139"/>
      <c r="AO1589" s="139"/>
      <c r="AP1589" s="139"/>
      <c r="AQ1589" s="139"/>
      <c r="AR1589" s="139"/>
      <c r="AS1589" s="139"/>
      <c r="AT1589" s="139"/>
      <c r="AU1589" s="139"/>
      <c r="AV1589" s="139"/>
      <c r="AW1589" s="139"/>
      <c r="AX1589" s="139"/>
      <c r="AY1589" s="139"/>
      <c r="AZ1589" s="139"/>
      <c r="BA1589" s="139"/>
      <c r="BB1589" s="139"/>
      <c r="BC1589" s="139"/>
      <c r="BD1589" s="139"/>
      <c r="BE1589" s="139"/>
      <c r="BF1589" s="139"/>
      <c r="BG1589" s="139"/>
      <c r="BH1589" s="139"/>
      <c r="BI1589" s="139"/>
      <c r="BJ1589" s="139"/>
      <c r="BK1589" s="139"/>
      <c r="BL1589" s="139"/>
      <c r="BM1589" s="139"/>
      <c r="BN1589" s="139"/>
      <c r="BO1589" s="139"/>
      <c r="BP1589" s="139"/>
      <c r="BQ1589" s="139"/>
      <c r="BR1589" s="139"/>
      <c r="BS1589" s="139"/>
      <c r="BT1589" s="139"/>
      <c r="BU1589" s="139"/>
      <c r="BV1589" s="139"/>
      <c r="BW1589" s="139"/>
      <c r="BX1589" s="139"/>
      <c r="BY1589" s="139"/>
      <c r="BZ1589" s="139"/>
      <c r="CA1589" s="139"/>
      <c r="CB1589" s="139"/>
      <c r="CC1589" s="139"/>
      <c r="CD1589" s="139"/>
      <c r="CE1589" s="139"/>
      <c r="CF1589" s="139"/>
      <c r="CG1589" s="139"/>
      <c r="CH1589" s="139"/>
      <c r="CI1589" s="139"/>
      <c r="CJ1589" s="139"/>
    </row>
    <row r="1590" spans="1:88" x14ac:dyDescent="0.25">
      <c r="A1590" s="365"/>
      <c r="B1590" s="365"/>
      <c r="C1590" s="365"/>
      <c r="D1590" s="365"/>
      <c r="E1590" s="365"/>
      <c r="F1590" s="365"/>
      <c r="G1590" s="367" t="s">
        <v>2252</v>
      </c>
      <c r="H1590" s="367" t="s">
        <v>2253</v>
      </c>
      <c r="I1590" s="367" t="s">
        <v>1548</v>
      </c>
      <c r="J1590" s="367" t="s">
        <v>2022</v>
      </c>
      <c r="K1590" s="368"/>
      <c r="L1590" s="369">
        <v>1250</v>
      </c>
      <c r="M1590" s="368"/>
      <c r="N1590" s="368"/>
      <c r="O1590" s="368"/>
      <c r="P1590" s="365"/>
      <c r="Q1590" s="365"/>
      <c r="R1590" s="370">
        <v>2</v>
      </c>
      <c r="S1590" s="370">
        <f t="shared" ref="S1590:S1593" si="137">+L1590-R1590</f>
        <v>1248</v>
      </c>
      <c r="T1590" s="371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/>
      <c r="AH1590" s="12"/>
      <c r="AI1590" s="12"/>
      <c r="AJ1590" s="12"/>
      <c r="AK1590" s="12"/>
      <c r="AL1590" s="12"/>
      <c r="AM1590" s="12"/>
      <c r="AN1590" s="12"/>
      <c r="AO1590" s="12"/>
      <c r="AP1590" s="12"/>
      <c r="AQ1590" s="12"/>
      <c r="AR1590" s="12"/>
      <c r="AS1590" s="12"/>
      <c r="AT1590" s="12"/>
      <c r="AU1590" s="12"/>
      <c r="AV1590" s="12"/>
      <c r="AW1590" s="12"/>
      <c r="AX1590" s="12"/>
      <c r="AY1590" s="12"/>
      <c r="AZ1590" s="12"/>
      <c r="BA1590" s="12"/>
      <c r="BB1590" s="12"/>
      <c r="BC1590" s="12"/>
      <c r="BD1590" s="12"/>
      <c r="BE1590" s="12"/>
      <c r="BF1590" s="12"/>
      <c r="BG1590" s="12"/>
      <c r="BH1590" s="12"/>
      <c r="BI1590" s="12"/>
      <c r="BJ1590" s="12"/>
      <c r="BK1590" s="12"/>
      <c r="BL1590" s="12"/>
      <c r="BM1590" s="12"/>
      <c r="BN1590" s="12"/>
      <c r="BO1590" s="12"/>
      <c r="BP1590" s="12"/>
      <c r="BQ1590" s="12"/>
      <c r="BR1590" s="12"/>
      <c r="BS1590" s="12"/>
      <c r="BT1590" s="12"/>
      <c r="BU1590" s="12"/>
      <c r="BV1590" s="12"/>
      <c r="BW1590" s="12"/>
      <c r="BX1590" s="12"/>
      <c r="BY1590" s="12"/>
      <c r="BZ1590" s="12"/>
      <c r="CA1590" s="12"/>
      <c r="CB1590" s="12"/>
      <c r="CC1590" s="12"/>
      <c r="CD1590" s="12"/>
      <c r="CE1590" s="12"/>
      <c r="CF1590" s="12"/>
      <c r="CG1590" s="12"/>
      <c r="CH1590" s="12"/>
      <c r="CI1590" s="12"/>
      <c r="CJ1590" s="12"/>
    </row>
    <row r="1591" spans="1:88" x14ac:dyDescent="0.25">
      <c r="A1591" s="365"/>
      <c r="B1591" s="365"/>
      <c r="C1591" s="365"/>
      <c r="D1591" s="365"/>
      <c r="E1591" s="365"/>
      <c r="F1591" s="365"/>
      <c r="G1591" s="367" t="s">
        <v>2254</v>
      </c>
      <c r="H1591" s="367" t="s">
        <v>2255</v>
      </c>
      <c r="I1591" s="367" t="s">
        <v>1769</v>
      </c>
      <c r="J1591" s="367" t="s">
        <v>2022</v>
      </c>
      <c r="K1591" s="368"/>
      <c r="L1591" s="369">
        <v>500</v>
      </c>
      <c r="M1591" s="368"/>
      <c r="N1591" s="368"/>
      <c r="O1591" s="368"/>
      <c r="P1591" s="365"/>
      <c r="Q1591" s="365"/>
      <c r="R1591" s="370">
        <v>2</v>
      </c>
      <c r="S1591" s="370">
        <f t="shared" si="137"/>
        <v>498</v>
      </c>
      <c r="T1591" s="371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12"/>
      <c r="AI1591" s="12"/>
      <c r="AJ1591" s="12"/>
      <c r="AK1591" s="12"/>
      <c r="AL1591" s="12"/>
      <c r="AM1591" s="12"/>
      <c r="AN1591" s="12"/>
      <c r="AO1591" s="12"/>
      <c r="AP1591" s="12"/>
      <c r="AQ1591" s="12"/>
      <c r="AR1591" s="12"/>
      <c r="AS1591" s="12"/>
      <c r="AT1591" s="12"/>
      <c r="AU1591" s="12"/>
      <c r="AV1591" s="12"/>
      <c r="AW1591" s="12"/>
      <c r="AX1591" s="12"/>
      <c r="AY1591" s="12"/>
      <c r="AZ1591" s="12"/>
      <c r="BA1591" s="12"/>
      <c r="BB1591" s="12"/>
      <c r="BC1591" s="12"/>
      <c r="BD1591" s="12"/>
      <c r="BE1591" s="12"/>
      <c r="BF1591" s="12"/>
      <c r="BG1591" s="12"/>
      <c r="BH1591" s="12"/>
      <c r="BI1591" s="12"/>
      <c r="BJ1591" s="12"/>
      <c r="BK1591" s="12"/>
      <c r="BL1591" s="12"/>
      <c r="BM1591" s="12"/>
      <c r="BN1591" s="12"/>
      <c r="BO1591" s="12"/>
      <c r="BP1591" s="12"/>
      <c r="BQ1591" s="12"/>
      <c r="BR1591" s="12"/>
      <c r="BS1591" s="12"/>
      <c r="BT1591" s="12"/>
      <c r="BU1591" s="12"/>
      <c r="BV1591" s="12"/>
      <c r="BW1591" s="12"/>
      <c r="BX1591" s="12"/>
      <c r="BY1591" s="12"/>
      <c r="BZ1591" s="12"/>
      <c r="CA1591" s="12"/>
      <c r="CB1591" s="12"/>
      <c r="CC1591" s="12"/>
      <c r="CD1591" s="12"/>
      <c r="CE1591" s="12"/>
      <c r="CF1591" s="12"/>
      <c r="CG1591" s="12"/>
      <c r="CH1591" s="12"/>
      <c r="CI1591" s="12"/>
      <c r="CJ1591" s="12"/>
    </row>
    <row r="1592" spans="1:88" x14ac:dyDescent="0.25">
      <c r="A1592" s="365"/>
      <c r="B1592" s="365"/>
      <c r="C1592" s="365"/>
      <c r="D1592" s="365"/>
      <c r="E1592" s="365"/>
      <c r="F1592" s="365"/>
      <c r="G1592" s="366" t="s">
        <v>1926</v>
      </c>
      <c r="H1592" s="366" t="s">
        <v>1517</v>
      </c>
      <c r="I1592" s="366" t="s">
        <v>1927</v>
      </c>
      <c r="J1592" s="367" t="s">
        <v>2022</v>
      </c>
      <c r="K1592" s="368"/>
      <c r="L1592" s="369">
        <v>750</v>
      </c>
      <c r="M1592" s="368"/>
      <c r="N1592" s="368"/>
      <c r="O1592" s="368"/>
      <c r="P1592" s="365"/>
      <c r="Q1592" s="365"/>
      <c r="R1592" s="370">
        <v>2</v>
      </c>
      <c r="S1592" s="370">
        <f t="shared" si="137"/>
        <v>748</v>
      </c>
      <c r="T1592" s="371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  <c r="AJ1592" s="12"/>
      <c r="AK1592" s="12"/>
      <c r="AL1592" s="12"/>
      <c r="AM1592" s="12"/>
      <c r="AN1592" s="12"/>
      <c r="AO1592" s="12"/>
      <c r="AP1592" s="12"/>
      <c r="AQ1592" s="12"/>
      <c r="AR1592" s="12"/>
      <c r="AS1592" s="12"/>
      <c r="AT1592" s="12"/>
      <c r="AU1592" s="12"/>
      <c r="AV1592" s="12"/>
      <c r="AW1592" s="12"/>
      <c r="AX1592" s="12"/>
      <c r="AY1592" s="12"/>
      <c r="AZ1592" s="12"/>
      <c r="BA1592" s="12"/>
      <c r="BB1592" s="12"/>
      <c r="BC1592" s="12"/>
      <c r="BD1592" s="12"/>
      <c r="BE1592" s="12"/>
      <c r="BF1592" s="12"/>
      <c r="BG1592" s="12"/>
      <c r="BH1592" s="12"/>
      <c r="BI1592" s="12"/>
      <c r="BJ1592" s="12"/>
      <c r="BK1592" s="12"/>
      <c r="BL1592" s="12"/>
      <c r="BM1592" s="12"/>
      <c r="BN1592" s="12"/>
      <c r="BO1592" s="12"/>
      <c r="BP1592" s="12"/>
      <c r="BQ1592" s="12"/>
      <c r="BR1592" s="12"/>
      <c r="BS1592" s="12"/>
      <c r="BT1592" s="12"/>
      <c r="BU1592" s="12"/>
      <c r="BV1592" s="12"/>
      <c r="BW1592" s="12"/>
      <c r="BX1592" s="12"/>
      <c r="BY1592" s="12"/>
      <c r="BZ1592" s="12"/>
      <c r="CA1592" s="12"/>
      <c r="CB1592" s="12"/>
      <c r="CC1592" s="12"/>
      <c r="CD1592" s="12"/>
      <c r="CE1592" s="12"/>
      <c r="CF1592" s="12"/>
      <c r="CG1592" s="12"/>
      <c r="CH1592" s="12"/>
      <c r="CI1592" s="12"/>
      <c r="CJ1592" s="12"/>
    </row>
    <row r="1593" spans="1:88" x14ac:dyDescent="0.25">
      <c r="A1593" s="365"/>
      <c r="B1593" s="365"/>
      <c r="C1593" s="365"/>
      <c r="D1593" s="365"/>
      <c r="E1593" s="365"/>
      <c r="F1593" s="365"/>
      <c r="G1593" s="366" t="s">
        <v>1872</v>
      </c>
      <c r="H1593" s="366" t="s">
        <v>1220</v>
      </c>
      <c r="I1593" s="366" t="s">
        <v>1849</v>
      </c>
      <c r="J1593" s="367" t="s">
        <v>2022</v>
      </c>
      <c r="K1593" s="368"/>
      <c r="L1593" s="369">
        <v>450</v>
      </c>
      <c r="M1593" s="368"/>
      <c r="N1593" s="368"/>
      <c r="O1593" s="368"/>
      <c r="P1593" s="365"/>
      <c r="Q1593" s="365"/>
      <c r="R1593" s="370">
        <v>2</v>
      </c>
      <c r="S1593" s="370">
        <f t="shared" si="137"/>
        <v>448</v>
      </c>
      <c r="T1593" s="371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/>
      <c r="AH1593" s="12"/>
      <c r="AI1593" s="12"/>
      <c r="AJ1593" s="12"/>
      <c r="AK1593" s="12"/>
      <c r="AL1593" s="12"/>
      <c r="AM1593" s="12"/>
      <c r="AN1593" s="12"/>
      <c r="AO1593" s="12"/>
      <c r="AP1593" s="12"/>
      <c r="AQ1593" s="12"/>
      <c r="AR1593" s="12"/>
      <c r="AS1593" s="12"/>
      <c r="AT1593" s="12"/>
      <c r="AU1593" s="12"/>
      <c r="AV1593" s="12"/>
      <c r="AW1593" s="12"/>
      <c r="AX1593" s="12"/>
      <c r="AY1593" s="12"/>
      <c r="AZ1593" s="12"/>
      <c r="BA1593" s="12"/>
      <c r="BB1593" s="12"/>
      <c r="BC1593" s="12"/>
      <c r="BD1593" s="12"/>
      <c r="BE1593" s="12"/>
      <c r="BF1593" s="12"/>
      <c r="BG1593" s="12"/>
      <c r="BH1593" s="12"/>
      <c r="BI1593" s="12"/>
      <c r="BJ1593" s="12"/>
      <c r="BK1593" s="12"/>
      <c r="BL1593" s="12"/>
      <c r="BM1593" s="12"/>
      <c r="BN1593" s="12"/>
      <c r="BO1593" s="12"/>
      <c r="BP1593" s="12"/>
      <c r="BQ1593" s="12"/>
      <c r="BR1593" s="12"/>
      <c r="BS1593" s="12"/>
      <c r="BT1593" s="12"/>
      <c r="BU1593" s="12"/>
      <c r="BV1593" s="12"/>
      <c r="BW1593" s="12"/>
      <c r="BX1593" s="12"/>
      <c r="BY1593" s="12"/>
      <c r="BZ1593" s="12"/>
      <c r="CA1593" s="12"/>
      <c r="CB1593" s="12"/>
      <c r="CC1593" s="12"/>
      <c r="CD1593" s="12"/>
      <c r="CE1593" s="12"/>
      <c r="CF1593" s="12"/>
      <c r="CG1593" s="12"/>
      <c r="CH1593" s="12"/>
      <c r="CI1593" s="12"/>
      <c r="CJ1593" s="12"/>
    </row>
    <row r="1594" spans="1:88" x14ac:dyDescent="0.25">
      <c r="A1594" s="365"/>
      <c r="B1594" s="365"/>
      <c r="C1594" s="365"/>
      <c r="D1594" s="365"/>
      <c r="E1594" s="365"/>
      <c r="F1594" s="365"/>
      <c r="G1594" s="366" t="s">
        <v>2508</v>
      </c>
      <c r="H1594" s="366" t="s">
        <v>1873</v>
      </c>
      <c r="I1594" s="366" t="s">
        <v>2509</v>
      </c>
      <c r="J1594" s="367" t="s">
        <v>1704</v>
      </c>
      <c r="K1594" s="368"/>
      <c r="L1594" s="369">
        <v>5000</v>
      </c>
      <c r="M1594" s="368"/>
      <c r="N1594" s="368"/>
      <c r="O1594" s="368"/>
      <c r="P1594" s="365"/>
      <c r="Q1594" s="365"/>
      <c r="R1594" s="370">
        <v>2</v>
      </c>
      <c r="S1594" s="371">
        <v>1500</v>
      </c>
      <c r="T1594" s="370">
        <f t="shared" ref="T1594:T1618" si="138">+L1594-R1594-S1594</f>
        <v>3498</v>
      </c>
    </row>
    <row r="1595" spans="1:88" x14ac:dyDescent="0.25">
      <c r="A1595" s="365"/>
      <c r="B1595" s="365"/>
      <c r="C1595" s="365"/>
      <c r="D1595" s="365"/>
      <c r="E1595" s="365"/>
      <c r="F1595" s="365"/>
      <c r="G1595" s="366" t="s">
        <v>2510</v>
      </c>
      <c r="H1595" s="366" t="s">
        <v>624</v>
      </c>
      <c r="I1595" s="366" t="s">
        <v>2511</v>
      </c>
      <c r="J1595" s="367" t="s">
        <v>1704</v>
      </c>
      <c r="K1595" s="368"/>
      <c r="L1595" s="369">
        <v>5000</v>
      </c>
      <c r="M1595" s="368"/>
      <c r="N1595" s="368"/>
      <c r="O1595" s="368"/>
      <c r="P1595" s="365"/>
      <c r="Q1595" s="365"/>
      <c r="R1595" s="370">
        <v>2</v>
      </c>
      <c r="S1595" s="371">
        <v>1500</v>
      </c>
      <c r="T1595" s="370">
        <f t="shared" si="138"/>
        <v>3498</v>
      </c>
    </row>
    <row r="1596" spans="1:88" x14ac:dyDescent="0.25">
      <c r="A1596" s="365"/>
      <c r="B1596" s="365"/>
      <c r="C1596" s="365"/>
      <c r="D1596" s="365"/>
      <c r="E1596" s="365"/>
      <c r="F1596" s="365"/>
      <c r="G1596" s="366" t="s">
        <v>2512</v>
      </c>
      <c r="H1596" s="366" t="s">
        <v>1875</v>
      </c>
      <c r="I1596" s="366" t="s">
        <v>2513</v>
      </c>
      <c r="J1596" s="367" t="s">
        <v>1704</v>
      </c>
      <c r="K1596" s="368"/>
      <c r="L1596" s="369">
        <v>5000</v>
      </c>
      <c r="M1596" s="368"/>
      <c r="N1596" s="368"/>
      <c r="O1596" s="368"/>
      <c r="P1596" s="365"/>
      <c r="Q1596" s="365"/>
      <c r="R1596" s="370">
        <v>2</v>
      </c>
      <c r="S1596" s="371">
        <v>1500</v>
      </c>
      <c r="T1596" s="370">
        <f t="shared" si="138"/>
        <v>3498</v>
      </c>
    </row>
    <row r="1597" spans="1:88" x14ac:dyDescent="0.25">
      <c r="A1597" s="365"/>
      <c r="B1597" s="365"/>
      <c r="C1597" s="365"/>
      <c r="D1597" s="365"/>
      <c r="E1597" s="365"/>
      <c r="F1597" s="365"/>
      <c r="G1597" s="366" t="s">
        <v>2512</v>
      </c>
      <c r="H1597" s="366" t="s">
        <v>244</v>
      </c>
      <c r="I1597" s="366" t="s">
        <v>2520</v>
      </c>
      <c r="J1597" s="367" t="s">
        <v>1704</v>
      </c>
      <c r="K1597" s="368"/>
      <c r="L1597" s="369">
        <v>5000</v>
      </c>
      <c r="M1597" s="368"/>
      <c r="N1597" s="368"/>
      <c r="O1597" s="368"/>
      <c r="P1597" s="365"/>
      <c r="Q1597" s="365"/>
      <c r="R1597" s="370">
        <v>2</v>
      </c>
      <c r="S1597" s="371">
        <v>1500</v>
      </c>
      <c r="T1597" s="370">
        <f t="shared" si="138"/>
        <v>3498</v>
      </c>
    </row>
    <row r="1598" spans="1:88" x14ac:dyDescent="0.25">
      <c r="A1598" s="365"/>
      <c r="B1598" s="365"/>
      <c r="C1598" s="365"/>
      <c r="D1598" s="365"/>
      <c r="E1598" s="365"/>
      <c r="F1598" s="365"/>
      <c r="G1598" s="366" t="s">
        <v>2510</v>
      </c>
      <c r="H1598" s="366" t="s">
        <v>250</v>
      </c>
      <c r="I1598" s="366" t="s">
        <v>2521</v>
      </c>
      <c r="J1598" s="367" t="s">
        <v>1704</v>
      </c>
      <c r="K1598" s="368"/>
      <c r="L1598" s="369">
        <v>5000</v>
      </c>
      <c r="M1598" s="368"/>
      <c r="N1598" s="368"/>
      <c r="O1598" s="368"/>
      <c r="P1598" s="365"/>
      <c r="Q1598" s="365"/>
      <c r="R1598" s="370">
        <v>2</v>
      </c>
      <c r="S1598" s="371">
        <v>1500</v>
      </c>
      <c r="T1598" s="370">
        <f t="shared" si="138"/>
        <v>3498</v>
      </c>
    </row>
    <row r="1599" spans="1:88" x14ac:dyDescent="0.25">
      <c r="A1599" s="365"/>
      <c r="B1599" s="365"/>
      <c r="C1599" s="365"/>
      <c r="D1599" s="365"/>
      <c r="E1599" s="365"/>
      <c r="F1599" s="365"/>
      <c r="G1599" s="366" t="s">
        <v>2533</v>
      </c>
      <c r="H1599" s="366" t="s">
        <v>807</v>
      </c>
      <c r="I1599" s="366" t="s">
        <v>2534</v>
      </c>
      <c r="J1599" s="367" t="s">
        <v>1704</v>
      </c>
      <c r="K1599" s="368"/>
      <c r="L1599" s="369">
        <v>5000</v>
      </c>
      <c r="M1599" s="368"/>
      <c r="N1599" s="368"/>
      <c r="O1599" s="368"/>
      <c r="P1599" s="365"/>
      <c r="Q1599" s="365"/>
      <c r="R1599" s="370">
        <v>2</v>
      </c>
      <c r="S1599" s="371">
        <v>1500</v>
      </c>
      <c r="T1599" s="370">
        <f t="shared" si="138"/>
        <v>3498</v>
      </c>
    </row>
    <row r="1600" spans="1:88" x14ac:dyDescent="0.25">
      <c r="A1600" s="365"/>
      <c r="B1600" s="365"/>
      <c r="C1600" s="365"/>
      <c r="D1600" s="365"/>
      <c r="E1600" s="365"/>
      <c r="F1600" s="365"/>
      <c r="G1600" s="366" t="s">
        <v>2535</v>
      </c>
      <c r="H1600" s="366" t="s">
        <v>807</v>
      </c>
      <c r="I1600" s="366" t="s">
        <v>2536</v>
      </c>
      <c r="J1600" s="367" t="s">
        <v>1704</v>
      </c>
      <c r="K1600" s="368"/>
      <c r="L1600" s="369">
        <v>5000</v>
      </c>
      <c r="M1600" s="368"/>
      <c r="N1600" s="368"/>
      <c r="O1600" s="368"/>
      <c r="P1600" s="365"/>
      <c r="Q1600" s="365"/>
      <c r="R1600" s="370">
        <v>2</v>
      </c>
      <c r="S1600" s="371">
        <v>1500</v>
      </c>
      <c r="T1600" s="370">
        <f t="shared" si="138"/>
        <v>3498</v>
      </c>
    </row>
    <row r="1601" spans="1:20" x14ac:dyDescent="0.25">
      <c r="A1601" s="365"/>
      <c r="B1601" s="365"/>
      <c r="C1601" s="365"/>
      <c r="D1601" s="365"/>
      <c r="E1601" s="365"/>
      <c r="F1601" s="365"/>
      <c r="G1601" s="366" t="s">
        <v>2537</v>
      </c>
      <c r="H1601" s="366" t="s">
        <v>190</v>
      </c>
      <c r="I1601" s="366" t="s">
        <v>2538</v>
      </c>
      <c r="J1601" s="367" t="s">
        <v>1704</v>
      </c>
      <c r="K1601" s="368"/>
      <c r="L1601" s="369">
        <v>5000</v>
      </c>
      <c r="M1601" s="368"/>
      <c r="N1601" s="368"/>
      <c r="O1601" s="368"/>
      <c r="P1601" s="365"/>
      <c r="Q1601" s="365"/>
      <c r="R1601" s="370">
        <v>2</v>
      </c>
      <c r="S1601" s="371">
        <v>1500</v>
      </c>
      <c r="T1601" s="370">
        <f t="shared" si="138"/>
        <v>3498</v>
      </c>
    </row>
    <row r="1602" spans="1:20" x14ac:dyDescent="0.25">
      <c r="A1602" s="365"/>
      <c r="B1602" s="365"/>
      <c r="C1602" s="365"/>
      <c r="D1602" s="365"/>
      <c r="E1602" s="365"/>
      <c r="F1602" s="365"/>
      <c r="G1602" s="366" t="s">
        <v>2539</v>
      </c>
      <c r="H1602" s="366" t="s">
        <v>813</v>
      </c>
      <c r="I1602" s="366" t="s">
        <v>2534</v>
      </c>
      <c r="J1602" s="367" t="s">
        <v>1704</v>
      </c>
      <c r="K1602" s="368"/>
      <c r="L1602" s="369">
        <v>5000</v>
      </c>
      <c r="M1602" s="368"/>
      <c r="N1602" s="368"/>
      <c r="O1602" s="368"/>
      <c r="P1602" s="365"/>
      <c r="Q1602" s="365"/>
      <c r="R1602" s="370">
        <v>2</v>
      </c>
      <c r="S1602" s="371">
        <v>1500</v>
      </c>
      <c r="T1602" s="370">
        <f t="shared" si="138"/>
        <v>3498</v>
      </c>
    </row>
    <row r="1603" spans="1:20" x14ac:dyDescent="0.25">
      <c r="A1603" s="365"/>
      <c r="B1603" s="365"/>
      <c r="C1603" s="365"/>
      <c r="D1603" s="365"/>
      <c r="E1603" s="365"/>
      <c r="F1603" s="365"/>
      <c r="G1603" s="366" t="s">
        <v>2522</v>
      </c>
      <c r="H1603" s="366" t="s">
        <v>2540</v>
      </c>
      <c r="I1603" s="366" t="s">
        <v>2541</v>
      </c>
      <c r="J1603" s="367" t="s">
        <v>1704</v>
      </c>
      <c r="K1603" s="368"/>
      <c r="L1603" s="369">
        <v>5000</v>
      </c>
      <c r="M1603" s="368"/>
      <c r="N1603" s="368"/>
      <c r="O1603" s="368"/>
      <c r="P1603" s="365"/>
      <c r="Q1603" s="365"/>
      <c r="R1603" s="370">
        <v>2</v>
      </c>
      <c r="S1603" s="371">
        <v>1500</v>
      </c>
      <c r="T1603" s="370">
        <f t="shared" si="138"/>
        <v>3498</v>
      </c>
    </row>
    <row r="1604" spans="1:20" x14ac:dyDescent="0.25">
      <c r="A1604" s="365"/>
      <c r="B1604" s="365"/>
      <c r="C1604" s="365"/>
      <c r="D1604" s="365"/>
      <c r="E1604" s="365"/>
      <c r="F1604" s="365"/>
      <c r="G1604" s="366" t="s">
        <v>2542</v>
      </c>
      <c r="H1604" s="366" t="s">
        <v>244</v>
      </c>
      <c r="I1604" s="366" t="s">
        <v>2534</v>
      </c>
      <c r="J1604" s="367" t="s">
        <v>1704</v>
      </c>
      <c r="K1604" s="368"/>
      <c r="L1604" s="369">
        <v>5000</v>
      </c>
      <c r="M1604" s="368"/>
      <c r="N1604" s="368"/>
      <c r="O1604" s="368"/>
      <c r="P1604" s="365"/>
      <c r="Q1604" s="365"/>
      <c r="R1604" s="370">
        <v>2</v>
      </c>
      <c r="S1604" s="371">
        <v>1500</v>
      </c>
      <c r="T1604" s="370">
        <f t="shared" si="138"/>
        <v>3498</v>
      </c>
    </row>
    <row r="1605" spans="1:20" x14ac:dyDescent="0.25">
      <c r="A1605" s="365"/>
      <c r="B1605" s="365"/>
      <c r="C1605" s="365"/>
      <c r="D1605" s="365"/>
      <c r="E1605" s="365"/>
      <c r="F1605" s="365"/>
      <c r="G1605" s="366" t="s">
        <v>2543</v>
      </c>
      <c r="H1605" s="366" t="s">
        <v>185</v>
      </c>
      <c r="I1605" s="366" t="s">
        <v>2544</v>
      </c>
      <c r="J1605" s="367" t="s">
        <v>1704</v>
      </c>
      <c r="K1605" s="368"/>
      <c r="L1605" s="369">
        <v>5000</v>
      </c>
      <c r="M1605" s="368"/>
      <c r="N1605" s="368"/>
      <c r="O1605" s="368"/>
      <c r="P1605" s="365"/>
      <c r="Q1605" s="365"/>
      <c r="R1605" s="370">
        <v>2</v>
      </c>
      <c r="S1605" s="371">
        <v>1500</v>
      </c>
      <c r="T1605" s="370">
        <f t="shared" si="138"/>
        <v>3498</v>
      </c>
    </row>
    <row r="1606" spans="1:20" x14ac:dyDescent="0.25">
      <c r="A1606" s="365"/>
      <c r="B1606" s="365"/>
      <c r="C1606" s="365"/>
      <c r="D1606" s="365"/>
      <c r="E1606" s="365"/>
      <c r="F1606" s="365"/>
      <c r="G1606" s="366" t="s">
        <v>1383</v>
      </c>
      <c r="H1606" s="366" t="s">
        <v>189</v>
      </c>
      <c r="I1606" s="366" t="s">
        <v>1384</v>
      </c>
      <c r="J1606" s="367" t="s">
        <v>1704</v>
      </c>
      <c r="K1606" s="368"/>
      <c r="L1606" s="369">
        <v>5000</v>
      </c>
      <c r="M1606" s="368"/>
      <c r="N1606" s="368"/>
      <c r="O1606" s="368"/>
      <c r="P1606" s="365"/>
      <c r="Q1606" s="365"/>
      <c r="R1606" s="370">
        <v>2</v>
      </c>
      <c r="S1606" s="371">
        <v>1500</v>
      </c>
      <c r="T1606" s="370">
        <f t="shared" si="138"/>
        <v>3498</v>
      </c>
    </row>
    <row r="1607" spans="1:20" x14ac:dyDescent="0.25">
      <c r="A1607" s="365"/>
      <c r="B1607" s="365"/>
      <c r="C1607" s="365"/>
      <c r="D1607" s="365"/>
      <c r="E1607" s="365"/>
      <c r="F1607" s="365"/>
      <c r="G1607" s="366" t="s">
        <v>2545</v>
      </c>
      <c r="H1607" s="366" t="s">
        <v>811</v>
      </c>
      <c r="I1607" s="366" t="s">
        <v>2538</v>
      </c>
      <c r="J1607" s="367" t="s">
        <v>1704</v>
      </c>
      <c r="K1607" s="368"/>
      <c r="L1607" s="369">
        <v>5000</v>
      </c>
      <c r="M1607" s="368"/>
      <c r="N1607" s="368"/>
      <c r="O1607" s="368"/>
      <c r="P1607" s="365"/>
      <c r="Q1607" s="365"/>
      <c r="R1607" s="370">
        <v>2</v>
      </c>
      <c r="S1607" s="371">
        <v>1500</v>
      </c>
      <c r="T1607" s="370">
        <f t="shared" si="138"/>
        <v>3498</v>
      </c>
    </row>
    <row r="1608" spans="1:20" x14ac:dyDescent="0.25">
      <c r="A1608" s="365"/>
      <c r="B1608" s="365"/>
      <c r="C1608" s="365"/>
      <c r="D1608" s="365"/>
      <c r="E1608" s="365"/>
      <c r="F1608" s="365"/>
      <c r="G1608" s="366" t="s">
        <v>2547</v>
      </c>
      <c r="H1608" s="366" t="s">
        <v>2546</v>
      </c>
      <c r="I1608" s="366" t="s">
        <v>2548</v>
      </c>
      <c r="J1608" s="367" t="s">
        <v>1704</v>
      </c>
      <c r="K1608" s="368"/>
      <c r="L1608" s="369">
        <v>5000</v>
      </c>
      <c r="M1608" s="368"/>
      <c r="N1608" s="368"/>
      <c r="O1608" s="368"/>
      <c r="P1608" s="365"/>
      <c r="Q1608" s="365"/>
      <c r="R1608" s="370">
        <v>2</v>
      </c>
      <c r="S1608" s="371">
        <v>1500</v>
      </c>
      <c r="T1608" s="370">
        <f t="shared" si="138"/>
        <v>3498</v>
      </c>
    </row>
    <row r="1609" spans="1:20" x14ac:dyDescent="0.25">
      <c r="A1609" s="365"/>
      <c r="B1609" s="365"/>
      <c r="C1609" s="365"/>
      <c r="D1609" s="365"/>
      <c r="E1609" s="365"/>
      <c r="F1609" s="365"/>
      <c r="G1609" s="366" t="s">
        <v>2549</v>
      </c>
      <c r="H1609" s="366" t="s">
        <v>645</v>
      </c>
      <c r="I1609" s="366" t="s">
        <v>2550</v>
      </c>
      <c r="J1609" s="367" t="s">
        <v>1704</v>
      </c>
      <c r="K1609" s="368"/>
      <c r="L1609" s="369">
        <v>5000</v>
      </c>
      <c r="M1609" s="368"/>
      <c r="N1609" s="368"/>
      <c r="O1609" s="368"/>
      <c r="P1609" s="365"/>
      <c r="Q1609" s="365"/>
      <c r="R1609" s="370">
        <v>2</v>
      </c>
      <c r="S1609" s="371">
        <v>1500</v>
      </c>
      <c r="T1609" s="370">
        <f t="shared" si="138"/>
        <v>3498</v>
      </c>
    </row>
    <row r="1610" spans="1:20" x14ac:dyDescent="0.25">
      <c r="A1610" s="365"/>
      <c r="B1610" s="365"/>
      <c r="C1610" s="365"/>
      <c r="D1610" s="365"/>
      <c r="E1610" s="365"/>
      <c r="F1610" s="365"/>
      <c r="G1610" s="366" t="s">
        <v>2552</v>
      </c>
      <c r="H1610" s="366" t="s">
        <v>2551</v>
      </c>
      <c r="I1610" s="366" t="s">
        <v>2523</v>
      </c>
      <c r="J1610" s="367" t="s">
        <v>1704</v>
      </c>
      <c r="K1610" s="368"/>
      <c r="L1610" s="369">
        <v>5000</v>
      </c>
      <c r="M1610" s="368"/>
      <c r="N1610" s="368"/>
      <c r="O1610" s="368"/>
      <c r="P1610" s="365"/>
      <c r="Q1610" s="365"/>
      <c r="R1610" s="370">
        <v>2</v>
      </c>
      <c r="S1610" s="371">
        <v>1500</v>
      </c>
      <c r="T1610" s="370">
        <f t="shared" si="138"/>
        <v>3498</v>
      </c>
    </row>
    <row r="1611" spans="1:20" x14ac:dyDescent="0.25">
      <c r="A1611" s="365"/>
      <c r="B1611" s="365"/>
      <c r="C1611" s="365"/>
      <c r="D1611" s="365"/>
      <c r="E1611" s="365"/>
      <c r="F1611" s="365"/>
      <c r="G1611" s="366" t="s">
        <v>2539</v>
      </c>
      <c r="H1611" s="366" t="s">
        <v>2553</v>
      </c>
      <c r="I1611" s="366" t="s">
        <v>2554</v>
      </c>
      <c r="J1611" s="367" t="s">
        <v>1704</v>
      </c>
      <c r="K1611" s="368"/>
      <c r="L1611" s="369">
        <v>5000</v>
      </c>
      <c r="M1611" s="368"/>
      <c r="N1611" s="368"/>
      <c r="O1611" s="368"/>
      <c r="P1611" s="365"/>
      <c r="Q1611" s="365"/>
      <c r="R1611" s="370">
        <v>2</v>
      </c>
      <c r="S1611" s="371">
        <v>1500</v>
      </c>
      <c r="T1611" s="370">
        <f t="shared" si="138"/>
        <v>3498</v>
      </c>
    </row>
    <row r="1612" spans="1:20" x14ac:dyDescent="0.25">
      <c r="A1612" s="365"/>
      <c r="B1612" s="365"/>
      <c r="C1612" s="365"/>
      <c r="D1612" s="365"/>
      <c r="E1612" s="365"/>
      <c r="F1612" s="365"/>
      <c r="G1612" s="366" t="s">
        <v>2555</v>
      </c>
      <c r="H1612" s="366" t="s">
        <v>2553</v>
      </c>
      <c r="I1612" s="366" t="s">
        <v>2534</v>
      </c>
      <c r="J1612" s="367" t="s">
        <v>1704</v>
      </c>
      <c r="K1612" s="368"/>
      <c r="L1612" s="369">
        <v>5000</v>
      </c>
      <c r="M1612" s="368"/>
      <c r="N1612" s="368"/>
      <c r="O1612" s="368"/>
      <c r="P1612" s="365"/>
      <c r="Q1612" s="365"/>
      <c r="R1612" s="370">
        <v>2</v>
      </c>
      <c r="S1612" s="371">
        <v>1500</v>
      </c>
      <c r="T1612" s="370">
        <f t="shared" si="138"/>
        <v>3498</v>
      </c>
    </row>
    <row r="1613" spans="1:20" x14ac:dyDescent="0.25">
      <c r="A1613" s="365"/>
      <c r="B1613" s="365"/>
      <c r="C1613" s="365"/>
      <c r="D1613" s="365"/>
      <c r="E1613" s="365"/>
      <c r="F1613" s="365"/>
      <c r="G1613" s="366" t="s">
        <v>2557</v>
      </c>
      <c r="H1613" s="366" t="s">
        <v>2556</v>
      </c>
      <c r="I1613" s="366" t="s">
        <v>2558</v>
      </c>
      <c r="J1613" s="367" t="s">
        <v>1704</v>
      </c>
      <c r="K1613" s="368"/>
      <c r="L1613" s="369">
        <v>5000</v>
      </c>
      <c r="M1613" s="368"/>
      <c r="N1613" s="368"/>
      <c r="O1613" s="368"/>
      <c r="P1613" s="365"/>
      <c r="Q1613" s="365"/>
      <c r="R1613" s="370">
        <v>2</v>
      </c>
      <c r="S1613" s="371">
        <v>1500</v>
      </c>
      <c r="T1613" s="370">
        <f t="shared" si="138"/>
        <v>3498</v>
      </c>
    </row>
    <row r="1614" spans="1:20" x14ac:dyDescent="0.25">
      <c r="A1614" s="365"/>
      <c r="B1614" s="365"/>
      <c r="C1614" s="365"/>
      <c r="D1614" s="365"/>
      <c r="E1614" s="365"/>
      <c r="F1614" s="365"/>
      <c r="G1614" s="366" t="s">
        <v>2560</v>
      </c>
      <c r="H1614" s="366" t="s">
        <v>2559</v>
      </c>
      <c r="I1614" s="366" t="s">
        <v>1644</v>
      </c>
      <c r="J1614" s="367" t="s">
        <v>1704</v>
      </c>
      <c r="K1614" s="368"/>
      <c r="L1614" s="369">
        <v>5000</v>
      </c>
      <c r="M1614" s="368"/>
      <c r="N1614" s="368"/>
      <c r="O1614" s="368"/>
      <c r="P1614" s="365"/>
      <c r="Q1614" s="365"/>
      <c r="R1614" s="370">
        <v>2</v>
      </c>
      <c r="S1614" s="371">
        <v>1500</v>
      </c>
      <c r="T1614" s="370">
        <f t="shared" si="138"/>
        <v>3498</v>
      </c>
    </row>
    <row r="1615" spans="1:20" x14ac:dyDescent="0.25">
      <c r="A1615" s="365"/>
      <c r="B1615" s="365"/>
      <c r="C1615" s="365"/>
      <c r="D1615" s="365"/>
      <c r="E1615" s="365"/>
      <c r="F1615" s="365"/>
      <c r="G1615" s="366" t="s">
        <v>1383</v>
      </c>
      <c r="H1615" s="366" t="s">
        <v>2559</v>
      </c>
      <c r="I1615" s="366" t="s">
        <v>1384</v>
      </c>
      <c r="J1615" s="367" t="s">
        <v>1704</v>
      </c>
      <c r="K1615" s="368"/>
      <c r="L1615" s="369">
        <v>5000</v>
      </c>
      <c r="M1615" s="368"/>
      <c r="N1615" s="368"/>
      <c r="O1615" s="368"/>
      <c r="P1615" s="365"/>
      <c r="Q1615" s="365"/>
      <c r="R1615" s="370">
        <v>2</v>
      </c>
      <c r="S1615" s="371">
        <v>1500</v>
      </c>
      <c r="T1615" s="370">
        <f t="shared" si="138"/>
        <v>3498</v>
      </c>
    </row>
    <row r="1616" spans="1:20" x14ac:dyDescent="0.25">
      <c r="A1616" s="365"/>
      <c r="B1616" s="365"/>
      <c r="C1616" s="365"/>
      <c r="D1616" s="365"/>
      <c r="E1616" s="365"/>
      <c r="F1616" s="365"/>
      <c r="G1616" s="366" t="s">
        <v>2561</v>
      </c>
      <c r="H1616" s="366" t="s">
        <v>2559</v>
      </c>
      <c r="I1616" s="366" t="s">
        <v>2562</v>
      </c>
      <c r="J1616" s="367" t="s">
        <v>1704</v>
      </c>
      <c r="K1616" s="368"/>
      <c r="L1616" s="369">
        <v>5000</v>
      </c>
      <c r="M1616" s="368"/>
      <c r="N1616" s="368"/>
      <c r="O1616" s="368"/>
      <c r="P1616" s="365"/>
      <c r="Q1616" s="365"/>
      <c r="R1616" s="370">
        <v>2</v>
      </c>
      <c r="S1616" s="371">
        <v>1500</v>
      </c>
      <c r="T1616" s="370">
        <f t="shared" si="138"/>
        <v>3498</v>
      </c>
    </row>
    <row r="1617" spans="1:20" x14ac:dyDescent="0.25">
      <c r="A1617" s="365"/>
      <c r="B1617" s="365"/>
      <c r="C1617" s="365"/>
      <c r="D1617" s="365"/>
      <c r="E1617" s="365"/>
      <c r="F1617" s="365"/>
      <c r="G1617" s="366" t="s">
        <v>2564</v>
      </c>
      <c r="H1617" s="366" t="s">
        <v>2563</v>
      </c>
      <c r="I1617" s="366" t="s">
        <v>2550</v>
      </c>
      <c r="J1617" s="367" t="s">
        <v>1704</v>
      </c>
      <c r="K1617" s="368"/>
      <c r="L1617" s="369">
        <v>5000</v>
      </c>
      <c r="M1617" s="368"/>
      <c r="N1617" s="368"/>
      <c r="O1617" s="368"/>
      <c r="P1617" s="365"/>
      <c r="Q1617" s="365"/>
      <c r="R1617" s="370">
        <v>2</v>
      </c>
      <c r="S1617" s="371">
        <v>1500</v>
      </c>
      <c r="T1617" s="370">
        <f t="shared" si="138"/>
        <v>3498</v>
      </c>
    </row>
    <row r="1618" spans="1:20" x14ac:dyDescent="0.25">
      <c r="A1618" s="365"/>
      <c r="B1618" s="365"/>
      <c r="C1618" s="365"/>
      <c r="D1618" s="365"/>
      <c r="E1618" s="365"/>
      <c r="F1618" s="365"/>
      <c r="G1618" s="366" t="s">
        <v>2566</v>
      </c>
      <c r="H1618" s="366" t="s">
        <v>2565</v>
      </c>
      <c r="I1618" s="366" t="s">
        <v>2567</v>
      </c>
      <c r="J1618" s="367" t="s">
        <v>1704</v>
      </c>
      <c r="K1618" s="368"/>
      <c r="L1618" s="369">
        <v>5000</v>
      </c>
      <c r="M1618" s="368"/>
      <c r="N1618" s="368"/>
      <c r="O1618" s="368"/>
      <c r="P1618" s="365"/>
      <c r="Q1618" s="365"/>
      <c r="R1618" s="370">
        <v>2</v>
      </c>
      <c r="S1618" s="371">
        <v>1500</v>
      </c>
      <c r="T1618" s="370">
        <f t="shared" si="138"/>
        <v>3498</v>
      </c>
    </row>
    <row r="1619" spans="1:20" x14ac:dyDescent="0.25">
      <c r="A1619" s="365"/>
      <c r="B1619" s="365"/>
      <c r="C1619" s="365"/>
      <c r="D1619" s="365"/>
      <c r="E1619" s="365"/>
      <c r="F1619" s="365"/>
      <c r="G1619" s="367" t="s">
        <v>2792</v>
      </c>
      <c r="H1619" s="367" t="s">
        <v>2256</v>
      </c>
      <c r="I1619" s="367" t="s">
        <v>2121</v>
      </c>
      <c r="J1619" s="367" t="s">
        <v>2022</v>
      </c>
      <c r="K1619" s="368"/>
      <c r="L1619" s="369">
        <v>650</v>
      </c>
      <c r="M1619" s="368"/>
      <c r="N1619" s="368"/>
      <c r="O1619" s="368"/>
      <c r="P1619" s="365"/>
      <c r="Q1619" s="365"/>
      <c r="R1619" s="370">
        <v>2</v>
      </c>
      <c r="S1619" s="370">
        <f t="shared" ref="S1619:S1621" si="139">+L1619-R1619</f>
        <v>648</v>
      </c>
      <c r="T1619" s="371"/>
    </row>
    <row r="1620" spans="1:20" x14ac:dyDescent="0.25">
      <c r="A1620" s="365"/>
      <c r="B1620" s="365"/>
      <c r="C1620" s="365"/>
      <c r="D1620" s="365"/>
      <c r="E1620" s="365"/>
      <c r="F1620" s="365"/>
      <c r="G1620" s="367" t="s">
        <v>2791</v>
      </c>
      <c r="H1620" s="367" t="s">
        <v>2256</v>
      </c>
      <c r="I1620" s="367" t="s">
        <v>2121</v>
      </c>
      <c r="J1620" s="367" t="s">
        <v>2022</v>
      </c>
      <c r="K1620" s="368"/>
      <c r="L1620" s="369">
        <v>650</v>
      </c>
      <c r="M1620" s="368"/>
      <c r="N1620" s="368"/>
      <c r="O1620" s="368"/>
      <c r="P1620" s="365"/>
      <c r="Q1620" s="365"/>
      <c r="R1620" s="370">
        <v>2</v>
      </c>
      <c r="S1620" s="370">
        <f t="shared" si="139"/>
        <v>648</v>
      </c>
      <c r="T1620" s="371"/>
    </row>
    <row r="1621" spans="1:20" x14ac:dyDescent="0.25">
      <c r="A1621" s="365"/>
      <c r="B1621" s="365"/>
      <c r="C1621" s="365"/>
      <c r="D1621" s="365"/>
      <c r="E1621" s="365"/>
      <c r="F1621" s="365"/>
      <c r="G1621" s="367" t="s">
        <v>2793</v>
      </c>
      <c r="H1621" s="367" t="s">
        <v>2256</v>
      </c>
      <c r="I1621" s="367" t="s">
        <v>2121</v>
      </c>
      <c r="J1621" s="367" t="s">
        <v>2022</v>
      </c>
      <c r="K1621" s="368"/>
      <c r="L1621" s="369">
        <v>650</v>
      </c>
      <c r="M1621" s="368"/>
      <c r="N1621" s="368"/>
      <c r="O1621" s="368"/>
      <c r="P1621" s="365"/>
      <c r="Q1621" s="365"/>
      <c r="R1621" s="370">
        <v>2</v>
      </c>
      <c r="S1621" s="370">
        <f t="shared" si="139"/>
        <v>648</v>
      </c>
      <c r="T1621" s="371"/>
    </row>
    <row r="1622" spans="1:20" x14ac:dyDescent="0.25">
      <c r="A1622" s="365"/>
      <c r="B1622" s="365"/>
      <c r="C1622" s="365"/>
      <c r="D1622" s="365"/>
      <c r="E1622" s="365"/>
      <c r="F1622" s="365"/>
      <c r="G1622" s="367" t="s">
        <v>2794</v>
      </c>
      <c r="H1622" s="367" t="s">
        <v>2257</v>
      </c>
      <c r="I1622" s="367" t="s">
        <v>1104</v>
      </c>
      <c r="J1622" s="367" t="s">
        <v>1704</v>
      </c>
      <c r="K1622" s="368"/>
      <c r="L1622" s="369">
        <v>2500</v>
      </c>
      <c r="M1622" s="368"/>
      <c r="N1622" s="368"/>
      <c r="O1622" s="368"/>
      <c r="P1622" s="365"/>
      <c r="Q1622" s="365"/>
      <c r="R1622" s="370">
        <v>2</v>
      </c>
      <c r="S1622" s="371">
        <v>750</v>
      </c>
      <c r="T1622" s="370">
        <f t="shared" ref="T1622:T1625" si="140">+L1622-R1622-S1622</f>
        <v>1748</v>
      </c>
    </row>
    <row r="1623" spans="1:20" x14ac:dyDescent="0.25">
      <c r="A1623" s="365"/>
      <c r="B1623" s="365"/>
      <c r="C1623" s="365"/>
      <c r="D1623" s="365"/>
      <c r="E1623" s="365"/>
      <c r="F1623" s="365"/>
      <c r="G1623" s="367" t="s">
        <v>2795</v>
      </c>
      <c r="H1623" s="367" t="s">
        <v>2258</v>
      </c>
      <c r="I1623" s="367" t="s">
        <v>2259</v>
      </c>
      <c r="J1623" s="367" t="s">
        <v>1704</v>
      </c>
      <c r="K1623" s="368"/>
      <c r="L1623" s="369">
        <v>4500</v>
      </c>
      <c r="M1623" s="368"/>
      <c r="N1623" s="368"/>
      <c r="O1623" s="368"/>
      <c r="P1623" s="365"/>
      <c r="Q1623" s="365"/>
      <c r="R1623" s="370">
        <v>2</v>
      </c>
      <c r="S1623" s="371">
        <v>1500</v>
      </c>
      <c r="T1623" s="370">
        <f t="shared" si="140"/>
        <v>2998</v>
      </c>
    </row>
    <row r="1624" spans="1:20" x14ac:dyDescent="0.25">
      <c r="A1624" s="365"/>
      <c r="B1624" s="365"/>
      <c r="C1624" s="365"/>
      <c r="D1624" s="365"/>
      <c r="E1624" s="365"/>
      <c r="F1624" s="365"/>
      <c r="G1624" s="367" t="s">
        <v>2587</v>
      </c>
      <c r="H1624" s="367" t="s">
        <v>2260</v>
      </c>
      <c r="I1624" s="367" t="s">
        <v>1887</v>
      </c>
      <c r="J1624" s="367" t="s">
        <v>1704</v>
      </c>
      <c r="K1624" s="368"/>
      <c r="L1624" s="369">
        <v>1500</v>
      </c>
      <c r="M1624" s="368"/>
      <c r="N1624" s="368"/>
      <c r="O1624" s="368"/>
      <c r="P1624" s="365"/>
      <c r="Q1624" s="365"/>
      <c r="R1624" s="370">
        <v>2</v>
      </c>
      <c r="S1624" s="371">
        <v>500</v>
      </c>
      <c r="T1624" s="370">
        <f t="shared" si="140"/>
        <v>998</v>
      </c>
    </row>
    <row r="1625" spans="1:20" x14ac:dyDescent="0.25">
      <c r="A1625" s="365"/>
      <c r="B1625" s="365"/>
      <c r="C1625" s="365"/>
      <c r="D1625" s="365"/>
      <c r="E1625" s="365"/>
      <c r="F1625" s="365"/>
      <c r="G1625" s="367" t="s">
        <v>2588</v>
      </c>
      <c r="H1625" s="367" t="s">
        <v>2261</v>
      </c>
      <c r="I1625" s="367" t="s">
        <v>1104</v>
      </c>
      <c r="J1625" s="367" t="s">
        <v>1704</v>
      </c>
      <c r="K1625" s="368"/>
      <c r="L1625" s="369">
        <v>2500</v>
      </c>
      <c r="M1625" s="368"/>
      <c r="N1625" s="368"/>
      <c r="O1625" s="368"/>
      <c r="P1625" s="365"/>
      <c r="Q1625" s="365"/>
      <c r="R1625" s="370">
        <v>2</v>
      </c>
      <c r="S1625" s="371">
        <v>750</v>
      </c>
      <c r="T1625" s="370">
        <f t="shared" si="140"/>
        <v>1748</v>
      </c>
    </row>
    <row r="1626" spans="1:20" x14ac:dyDescent="0.25">
      <c r="A1626" s="365"/>
      <c r="B1626" s="365"/>
      <c r="C1626" s="365"/>
      <c r="D1626" s="365"/>
      <c r="E1626" s="365"/>
      <c r="F1626" s="365"/>
      <c r="G1626" s="367" t="s">
        <v>2589</v>
      </c>
      <c r="H1626" s="367" t="s">
        <v>2262</v>
      </c>
      <c r="I1626" s="367" t="s">
        <v>1039</v>
      </c>
      <c r="J1626" s="367" t="s">
        <v>2022</v>
      </c>
      <c r="K1626" s="368"/>
      <c r="L1626" s="369">
        <v>450</v>
      </c>
      <c r="M1626" s="368"/>
      <c r="N1626" s="368"/>
      <c r="O1626" s="368"/>
      <c r="P1626" s="365"/>
      <c r="Q1626" s="365"/>
      <c r="R1626" s="370">
        <v>2</v>
      </c>
      <c r="S1626" s="370">
        <f t="shared" ref="S1626:S1627" si="141">+L1626-R1626</f>
        <v>448</v>
      </c>
      <c r="T1626" s="371"/>
    </row>
    <row r="1627" spans="1:20" x14ac:dyDescent="0.25">
      <c r="A1627" s="365"/>
      <c r="B1627" s="365"/>
      <c r="C1627" s="365"/>
      <c r="D1627" s="365"/>
      <c r="E1627" s="365"/>
      <c r="F1627" s="365"/>
      <c r="G1627" s="367" t="s">
        <v>2590</v>
      </c>
      <c r="H1627" s="367" t="s">
        <v>2263</v>
      </c>
      <c r="I1627" s="367" t="s">
        <v>2121</v>
      </c>
      <c r="J1627" s="367" t="s">
        <v>2022</v>
      </c>
      <c r="K1627" s="368"/>
      <c r="L1627" s="369">
        <v>650</v>
      </c>
      <c r="M1627" s="368"/>
      <c r="N1627" s="368"/>
      <c r="O1627" s="368"/>
      <c r="P1627" s="365"/>
      <c r="Q1627" s="365"/>
      <c r="R1627" s="370">
        <v>2</v>
      </c>
      <c r="S1627" s="370">
        <f t="shared" si="141"/>
        <v>648</v>
      </c>
      <c r="T1627" s="371"/>
    </row>
    <row r="1628" spans="1:20" x14ac:dyDescent="0.25">
      <c r="A1628" s="365"/>
      <c r="B1628" s="365"/>
      <c r="C1628" s="365"/>
      <c r="D1628" s="365"/>
      <c r="E1628" s="365"/>
      <c r="F1628" s="365"/>
      <c r="G1628" s="367" t="s">
        <v>2591</v>
      </c>
      <c r="H1628" s="367" t="s">
        <v>2264</v>
      </c>
      <c r="I1628" s="367" t="s">
        <v>1104</v>
      </c>
      <c r="J1628" s="367" t="s">
        <v>1704</v>
      </c>
      <c r="K1628" s="368"/>
      <c r="L1628" s="369">
        <v>2500</v>
      </c>
      <c r="M1628" s="368"/>
      <c r="N1628" s="368"/>
      <c r="O1628" s="368"/>
      <c r="P1628" s="365"/>
      <c r="Q1628" s="365"/>
      <c r="R1628" s="370">
        <v>2</v>
      </c>
      <c r="S1628" s="371">
        <v>750</v>
      </c>
      <c r="T1628" s="370">
        <f t="shared" ref="T1628:T1630" si="142">+L1628-R1628-S1628</f>
        <v>1748</v>
      </c>
    </row>
    <row r="1629" spans="1:20" x14ac:dyDescent="0.25">
      <c r="A1629" s="365"/>
      <c r="B1629" s="365"/>
      <c r="C1629" s="365"/>
      <c r="D1629" s="365"/>
      <c r="E1629" s="365"/>
      <c r="F1629" s="365"/>
      <c r="G1629" s="367" t="s">
        <v>2592</v>
      </c>
      <c r="H1629" s="367" t="s">
        <v>2264</v>
      </c>
      <c r="I1629" s="367" t="s">
        <v>1104</v>
      </c>
      <c r="J1629" s="367" t="s">
        <v>1704</v>
      </c>
      <c r="K1629" s="368"/>
      <c r="L1629" s="369">
        <v>2500</v>
      </c>
      <c r="M1629" s="368"/>
      <c r="N1629" s="368"/>
      <c r="O1629" s="368"/>
      <c r="P1629" s="365"/>
      <c r="Q1629" s="365"/>
      <c r="R1629" s="370">
        <v>2</v>
      </c>
      <c r="S1629" s="371">
        <v>750</v>
      </c>
      <c r="T1629" s="370">
        <f t="shared" si="142"/>
        <v>1748</v>
      </c>
    </row>
    <row r="1630" spans="1:20" x14ac:dyDescent="0.25">
      <c r="A1630" s="365"/>
      <c r="B1630" s="365"/>
      <c r="C1630" s="365"/>
      <c r="D1630" s="365"/>
      <c r="E1630" s="365"/>
      <c r="F1630" s="365"/>
      <c r="G1630" s="367" t="s">
        <v>2593</v>
      </c>
      <c r="H1630" s="367" t="s">
        <v>2264</v>
      </c>
      <c r="I1630" s="367" t="s">
        <v>1104</v>
      </c>
      <c r="J1630" s="367" t="s">
        <v>1704</v>
      </c>
      <c r="K1630" s="368"/>
      <c r="L1630" s="369">
        <v>2500</v>
      </c>
      <c r="M1630" s="368"/>
      <c r="N1630" s="368"/>
      <c r="O1630" s="368"/>
      <c r="P1630" s="365"/>
      <c r="Q1630" s="365"/>
      <c r="R1630" s="370">
        <v>2</v>
      </c>
      <c r="S1630" s="371">
        <v>750</v>
      </c>
      <c r="T1630" s="370">
        <f t="shared" si="142"/>
        <v>1748</v>
      </c>
    </row>
    <row r="1631" spans="1:20" x14ac:dyDescent="0.25">
      <c r="A1631" s="365"/>
      <c r="B1631" s="365"/>
      <c r="C1631" s="365"/>
      <c r="D1631" s="365"/>
      <c r="E1631" s="365"/>
      <c r="F1631" s="365"/>
      <c r="G1631" s="367" t="s">
        <v>2594</v>
      </c>
      <c r="H1631" s="367" t="s">
        <v>2264</v>
      </c>
      <c r="I1631" s="367" t="s">
        <v>1769</v>
      </c>
      <c r="J1631" s="367" t="s">
        <v>2022</v>
      </c>
      <c r="K1631" s="368"/>
      <c r="L1631" s="369">
        <v>500</v>
      </c>
      <c r="M1631" s="368"/>
      <c r="N1631" s="368"/>
      <c r="O1631" s="368"/>
      <c r="P1631" s="365"/>
      <c r="Q1631" s="365"/>
      <c r="R1631" s="370">
        <v>2</v>
      </c>
      <c r="S1631" s="370">
        <f>+L1631-R1631</f>
        <v>498</v>
      </c>
      <c r="T1631" s="371"/>
    </row>
    <row r="1632" spans="1:20" x14ac:dyDescent="0.25">
      <c r="A1632" s="365"/>
      <c r="B1632" s="365"/>
      <c r="C1632" s="365"/>
      <c r="D1632" s="365"/>
      <c r="E1632" s="365"/>
      <c r="F1632" s="365"/>
      <c r="G1632" s="367" t="s">
        <v>2595</v>
      </c>
      <c r="H1632" s="367" t="s">
        <v>2262</v>
      </c>
      <c r="I1632" s="367" t="s">
        <v>1887</v>
      </c>
      <c r="J1632" s="367" t="s">
        <v>1704</v>
      </c>
      <c r="K1632" s="368"/>
      <c r="L1632" s="369">
        <v>1500</v>
      </c>
      <c r="M1632" s="368"/>
      <c r="N1632" s="368"/>
      <c r="O1632" s="368"/>
      <c r="P1632" s="365"/>
      <c r="Q1632" s="365"/>
      <c r="R1632" s="370">
        <v>2</v>
      </c>
      <c r="S1632" s="371">
        <v>500</v>
      </c>
      <c r="T1632" s="370">
        <f t="shared" ref="T1632:T1633" si="143">+L1632-R1632-S1632</f>
        <v>998</v>
      </c>
    </row>
    <row r="1633" spans="1:20" x14ac:dyDescent="0.25">
      <c r="A1633" s="365"/>
      <c r="B1633" s="365"/>
      <c r="C1633" s="365"/>
      <c r="D1633" s="365"/>
      <c r="E1633" s="365"/>
      <c r="F1633" s="365"/>
      <c r="G1633" s="367" t="s">
        <v>2596</v>
      </c>
      <c r="H1633" s="367" t="s">
        <v>2265</v>
      </c>
      <c r="I1633" s="367" t="s">
        <v>1887</v>
      </c>
      <c r="J1633" s="367" t="s">
        <v>1704</v>
      </c>
      <c r="K1633" s="368"/>
      <c r="L1633" s="369">
        <v>1500</v>
      </c>
      <c r="M1633" s="368"/>
      <c r="N1633" s="368"/>
      <c r="O1633" s="368"/>
      <c r="P1633" s="365"/>
      <c r="Q1633" s="365"/>
      <c r="R1633" s="370">
        <v>2</v>
      </c>
      <c r="S1633" s="371">
        <v>500</v>
      </c>
      <c r="T1633" s="370">
        <f t="shared" si="143"/>
        <v>998</v>
      </c>
    </row>
    <row r="1634" spans="1:20" x14ac:dyDescent="0.25">
      <c r="A1634" s="365"/>
      <c r="B1634" s="365"/>
      <c r="C1634" s="365"/>
      <c r="D1634" s="365"/>
      <c r="E1634" s="365"/>
      <c r="F1634" s="365"/>
      <c r="G1634" s="367" t="s">
        <v>2597</v>
      </c>
      <c r="H1634" s="367" t="s">
        <v>2265</v>
      </c>
      <c r="I1634" s="367" t="s">
        <v>1039</v>
      </c>
      <c r="J1634" s="367" t="s">
        <v>2022</v>
      </c>
      <c r="K1634" s="368"/>
      <c r="L1634" s="369">
        <v>450</v>
      </c>
      <c r="M1634" s="368"/>
      <c r="N1634" s="368"/>
      <c r="O1634" s="368"/>
      <c r="P1634" s="365"/>
      <c r="Q1634" s="365"/>
      <c r="R1634" s="370">
        <v>2</v>
      </c>
      <c r="S1634" s="370">
        <f>+L1634-R1634</f>
        <v>448</v>
      </c>
      <c r="T1634" s="371"/>
    </row>
    <row r="1635" spans="1:20" x14ac:dyDescent="0.25">
      <c r="A1635" s="365"/>
      <c r="B1635" s="365"/>
      <c r="C1635" s="365"/>
      <c r="D1635" s="365"/>
      <c r="E1635" s="365"/>
      <c r="F1635" s="365"/>
      <c r="G1635" s="367" t="s">
        <v>2598</v>
      </c>
      <c r="H1635" s="367" t="s">
        <v>2265</v>
      </c>
      <c r="I1635" s="367" t="s">
        <v>1887</v>
      </c>
      <c r="J1635" s="367" t="s">
        <v>1704</v>
      </c>
      <c r="K1635" s="368"/>
      <c r="L1635" s="369">
        <v>1500</v>
      </c>
      <c r="M1635" s="368"/>
      <c r="N1635" s="368"/>
      <c r="O1635" s="368"/>
      <c r="P1635" s="365"/>
      <c r="Q1635" s="365"/>
      <c r="R1635" s="370">
        <v>2</v>
      </c>
      <c r="S1635" s="371">
        <v>500</v>
      </c>
      <c r="T1635" s="370">
        <f t="shared" ref="T1635:T1636" si="144">+L1635-R1635-S1635</f>
        <v>998</v>
      </c>
    </row>
    <row r="1636" spans="1:20" x14ac:dyDescent="0.25">
      <c r="A1636" s="365"/>
      <c r="B1636" s="365"/>
      <c r="C1636" s="365"/>
      <c r="D1636" s="365"/>
      <c r="E1636" s="365"/>
      <c r="F1636" s="365"/>
      <c r="G1636" s="366" t="s">
        <v>1878</v>
      </c>
      <c r="H1636" s="366" t="s">
        <v>1876</v>
      </c>
      <c r="I1636" s="366" t="s">
        <v>1877</v>
      </c>
      <c r="J1636" s="367" t="s">
        <v>1704</v>
      </c>
      <c r="K1636" s="368"/>
      <c r="L1636" s="369">
        <v>3500</v>
      </c>
      <c r="M1636" s="368"/>
      <c r="N1636" s="368"/>
      <c r="O1636" s="368"/>
      <c r="P1636" s="365"/>
      <c r="Q1636" s="365"/>
      <c r="R1636" s="370">
        <v>2</v>
      </c>
      <c r="S1636" s="371">
        <v>1250</v>
      </c>
      <c r="T1636" s="370">
        <f t="shared" si="144"/>
        <v>2248</v>
      </c>
    </row>
    <row r="1637" spans="1:20" x14ac:dyDescent="0.25">
      <c r="A1637" s="365"/>
      <c r="B1637" s="365"/>
      <c r="C1637" s="365"/>
      <c r="D1637" s="365"/>
      <c r="E1637" s="365"/>
      <c r="F1637" s="365"/>
      <c r="G1637" s="366" t="s">
        <v>1879</v>
      </c>
      <c r="H1637" s="366" t="s">
        <v>571</v>
      </c>
      <c r="I1637" s="366" t="s">
        <v>1849</v>
      </c>
      <c r="J1637" s="367" t="s">
        <v>2022</v>
      </c>
      <c r="K1637" s="368"/>
      <c r="L1637" s="369">
        <v>450</v>
      </c>
      <c r="M1637" s="368"/>
      <c r="N1637" s="368"/>
      <c r="O1637" s="368"/>
      <c r="P1637" s="365"/>
      <c r="Q1637" s="365"/>
      <c r="R1637" s="370">
        <v>2</v>
      </c>
      <c r="S1637" s="370">
        <f>+L1637-R1637</f>
        <v>448</v>
      </c>
      <c r="T1637" s="371"/>
    </row>
    <row r="1638" spans="1:20" x14ac:dyDescent="0.25">
      <c r="A1638" s="365"/>
      <c r="B1638" s="365"/>
      <c r="C1638" s="365"/>
      <c r="D1638" s="365"/>
      <c r="E1638" s="365"/>
      <c r="F1638" s="365"/>
      <c r="G1638" s="366" t="s">
        <v>2599</v>
      </c>
      <c r="H1638" s="367" t="s">
        <v>2264</v>
      </c>
      <c r="I1638" s="366" t="s">
        <v>1849</v>
      </c>
      <c r="J1638" s="367" t="s">
        <v>2022</v>
      </c>
      <c r="K1638" s="368"/>
      <c r="L1638" s="369">
        <v>450</v>
      </c>
      <c r="M1638" s="368"/>
      <c r="N1638" s="368"/>
      <c r="O1638" s="368"/>
      <c r="P1638" s="365"/>
      <c r="Q1638" s="365"/>
      <c r="R1638" s="370">
        <v>2</v>
      </c>
      <c r="S1638" s="370">
        <f t="shared" ref="S1638:S1642" si="145">+L1638-R1638</f>
        <v>448</v>
      </c>
      <c r="T1638" s="371"/>
    </row>
    <row r="1639" spans="1:20" x14ac:dyDescent="0.25">
      <c r="A1639" s="365"/>
      <c r="B1639" s="365"/>
      <c r="C1639" s="365"/>
      <c r="D1639" s="365"/>
      <c r="E1639" s="365"/>
      <c r="F1639" s="365"/>
      <c r="G1639" s="366" t="s">
        <v>2600</v>
      </c>
      <c r="H1639" s="367" t="s">
        <v>2264</v>
      </c>
      <c r="I1639" s="366" t="s">
        <v>1849</v>
      </c>
      <c r="J1639" s="367" t="s">
        <v>2022</v>
      </c>
      <c r="K1639" s="368"/>
      <c r="L1639" s="369">
        <v>450</v>
      </c>
      <c r="M1639" s="368"/>
      <c r="N1639" s="368"/>
      <c r="O1639" s="368"/>
      <c r="P1639" s="365"/>
      <c r="Q1639" s="365"/>
      <c r="R1639" s="370">
        <v>2</v>
      </c>
      <c r="S1639" s="370">
        <f t="shared" si="145"/>
        <v>448</v>
      </c>
      <c r="T1639" s="371"/>
    </row>
    <row r="1640" spans="1:20" x14ac:dyDescent="0.25">
      <c r="A1640" s="365"/>
      <c r="B1640" s="365"/>
      <c r="C1640" s="365"/>
      <c r="D1640" s="365"/>
      <c r="E1640" s="365"/>
      <c r="F1640" s="365"/>
      <c r="G1640" s="366" t="s">
        <v>2601</v>
      </c>
      <c r="H1640" s="367" t="s">
        <v>2264</v>
      </c>
      <c r="I1640" s="366" t="s">
        <v>1849</v>
      </c>
      <c r="J1640" s="367" t="s">
        <v>2022</v>
      </c>
      <c r="K1640" s="368"/>
      <c r="L1640" s="369">
        <v>450</v>
      </c>
      <c r="M1640" s="368"/>
      <c r="N1640" s="368"/>
      <c r="O1640" s="368"/>
      <c r="P1640" s="365"/>
      <c r="Q1640" s="365"/>
      <c r="R1640" s="370">
        <v>2</v>
      </c>
      <c r="S1640" s="370">
        <f t="shared" si="145"/>
        <v>448</v>
      </c>
      <c r="T1640" s="371"/>
    </row>
    <row r="1641" spans="1:20" x14ac:dyDescent="0.25">
      <c r="A1641" s="365"/>
      <c r="B1641" s="365"/>
      <c r="C1641" s="365"/>
      <c r="D1641" s="365"/>
      <c r="E1641" s="365"/>
      <c r="F1641" s="365"/>
      <c r="G1641" s="366" t="s">
        <v>2602</v>
      </c>
      <c r="H1641" s="367" t="s">
        <v>2261</v>
      </c>
      <c r="I1641" s="366" t="s">
        <v>1849</v>
      </c>
      <c r="J1641" s="367" t="s">
        <v>2022</v>
      </c>
      <c r="K1641" s="368"/>
      <c r="L1641" s="369">
        <v>450</v>
      </c>
      <c r="M1641" s="368"/>
      <c r="N1641" s="368"/>
      <c r="O1641" s="368"/>
      <c r="P1641" s="365"/>
      <c r="Q1641" s="365"/>
      <c r="R1641" s="370">
        <v>2</v>
      </c>
      <c r="S1641" s="370">
        <f t="shared" si="145"/>
        <v>448</v>
      </c>
      <c r="T1641" s="371"/>
    </row>
    <row r="1642" spans="1:20" x14ac:dyDescent="0.25">
      <c r="A1642" s="365"/>
      <c r="B1642" s="365"/>
      <c r="C1642" s="365"/>
      <c r="D1642" s="365"/>
      <c r="E1642" s="365"/>
      <c r="F1642" s="365"/>
      <c r="G1642" s="366" t="s">
        <v>2603</v>
      </c>
      <c r="H1642" s="367" t="s">
        <v>2265</v>
      </c>
      <c r="I1642" s="366" t="s">
        <v>1849</v>
      </c>
      <c r="J1642" s="367" t="s">
        <v>2022</v>
      </c>
      <c r="K1642" s="368"/>
      <c r="L1642" s="369">
        <v>450</v>
      </c>
      <c r="M1642" s="368"/>
      <c r="N1642" s="368"/>
      <c r="O1642" s="368"/>
      <c r="P1642" s="365"/>
      <c r="Q1642" s="365"/>
      <c r="R1642" s="370">
        <v>2</v>
      </c>
      <c r="S1642" s="370">
        <f t="shared" si="145"/>
        <v>448</v>
      </c>
      <c r="T1642" s="371"/>
    </row>
    <row r="1643" spans="1:20" x14ac:dyDescent="0.25">
      <c r="A1643" s="365"/>
      <c r="B1643" s="365"/>
      <c r="C1643" s="365"/>
      <c r="D1643" s="365"/>
      <c r="E1643" s="365"/>
      <c r="F1643" s="365"/>
      <c r="G1643" s="366" t="s">
        <v>2605</v>
      </c>
      <c r="H1643" s="367" t="s">
        <v>2604</v>
      </c>
      <c r="I1643" s="366" t="s">
        <v>2606</v>
      </c>
      <c r="J1643" s="367" t="s">
        <v>1704</v>
      </c>
      <c r="K1643" s="368"/>
      <c r="L1643" s="369">
        <v>14500</v>
      </c>
      <c r="M1643" s="368"/>
      <c r="N1643" s="368"/>
      <c r="O1643" s="368"/>
      <c r="P1643" s="365"/>
      <c r="Q1643" s="365"/>
      <c r="R1643" s="370">
        <v>2</v>
      </c>
      <c r="S1643" s="370">
        <v>7500</v>
      </c>
      <c r="T1643" s="371">
        <f>+L1643-R1643-S1643</f>
        <v>6998</v>
      </c>
    </row>
    <row r="1644" spans="1:20" x14ac:dyDescent="0.25">
      <c r="A1644" s="365"/>
      <c r="B1644" s="365"/>
      <c r="C1644" s="365"/>
      <c r="D1644" s="365"/>
      <c r="E1644" s="365"/>
      <c r="F1644" s="365"/>
      <c r="G1644" s="367" t="s">
        <v>2820</v>
      </c>
      <c r="H1644" s="367" t="s">
        <v>2266</v>
      </c>
      <c r="I1644" s="367" t="s">
        <v>1104</v>
      </c>
      <c r="J1644" s="367" t="s">
        <v>1704</v>
      </c>
      <c r="K1644" s="368"/>
      <c r="L1644" s="369">
        <v>2500</v>
      </c>
      <c r="M1644" s="368"/>
      <c r="N1644" s="368"/>
      <c r="O1644" s="368"/>
      <c r="P1644" s="365"/>
      <c r="Q1644" s="365"/>
      <c r="R1644" s="370">
        <v>2</v>
      </c>
      <c r="S1644" s="371">
        <v>750</v>
      </c>
      <c r="T1644" s="370">
        <f t="shared" ref="T1644" si="146">+L1644-R1644-S1644</f>
        <v>1748</v>
      </c>
    </row>
    <row r="1645" spans="1:20" x14ac:dyDescent="0.25">
      <c r="A1645" s="365"/>
      <c r="B1645" s="365"/>
      <c r="C1645" s="365"/>
      <c r="D1645" s="365"/>
      <c r="E1645" s="365"/>
      <c r="F1645" s="365"/>
      <c r="G1645" s="367" t="s">
        <v>2821</v>
      </c>
      <c r="H1645" s="367" t="s">
        <v>2266</v>
      </c>
      <c r="I1645" s="367" t="s">
        <v>1769</v>
      </c>
      <c r="J1645" s="367" t="s">
        <v>2022</v>
      </c>
      <c r="K1645" s="368"/>
      <c r="L1645" s="369">
        <v>500</v>
      </c>
      <c r="M1645" s="368"/>
      <c r="N1645" s="368"/>
      <c r="O1645" s="368"/>
      <c r="P1645" s="365"/>
      <c r="Q1645" s="365"/>
      <c r="R1645" s="370">
        <v>2</v>
      </c>
      <c r="S1645" s="370">
        <f>+L1645-R1645</f>
        <v>498</v>
      </c>
      <c r="T1645" s="371"/>
    </row>
    <row r="1646" spans="1:20" x14ac:dyDescent="0.25">
      <c r="A1646" s="365"/>
      <c r="B1646" s="365"/>
      <c r="C1646" s="365"/>
      <c r="D1646" s="365"/>
      <c r="E1646" s="365"/>
      <c r="F1646" s="365"/>
      <c r="G1646" s="366" t="s">
        <v>1880</v>
      </c>
      <c r="H1646" s="366" t="s">
        <v>140</v>
      </c>
      <c r="I1646" s="366" t="s">
        <v>1881</v>
      </c>
      <c r="J1646" s="367" t="s">
        <v>1704</v>
      </c>
      <c r="K1646" s="368"/>
      <c r="L1646" s="369">
        <v>3500</v>
      </c>
      <c r="M1646" s="368"/>
      <c r="N1646" s="368"/>
      <c r="O1646" s="368"/>
      <c r="P1646" s="365"/>
      <c r="Q1646" s="365"/>
      <c r="R1646" s="370">
        <v>2</v>
      </c>
      <c r="S1646" s="371">
        <v>1250</v>
      </c>
      <c r="T1646" s="370">
        <f t="shared" ref="T1646:T1648" si="147">+L1646-R1646-S1646</f>
        <v>2248</v>
      </c>
    </row>
    <row r="1647" spans="1:20" x14ac:dyDescent="0.25">
      <c r="A1647" s="365"/>
      <c r="B1647" s="365"/>
      <c r="C1647" s="365"/>
      <c r="D1647" s="365"/>
      <c r="E1647" s="365"/>
      <c r="F1647" s="365"/>
      <c r="G1647" s="366" t="s">
        <v>1995</v>
      </c>
      <c r="H1647" s="366" t="s">
        <v>297</v>
      </c>
      <c r="I1647" s="366" t="s">
        <v>1994</v>
      </c>
      <c r="J1647" s="367" t="s">
        <v>1704</v>
      </c>
      <c r="K1647" s="368"/>
      <c r="L1647" s="369">
        <v>2500</v>
      </c>
      <c r="M1647" s="368"/>
      <c r="N1647" s="368"/>
      <c r="O1647" s="368"/>
      <c r="P1647" s="365"/>
      <c r="Q1647" s="365"/>
      <c r="R1647" s="370">
        <v>2</v>
      </c>
      <c r="S1647" s="371">
        <v>750</v>
      </c>
      <c r="T1647" s="370">
        <f t="shared" si="147"/>
        <v>1748</v>
      </c>
    </row>
    <row r="1648" spans="1:20" x14ac:dyDescent="0.25">
      <c r="A1648" s="365"/>
      <c r="B1648" s="365"/>
      <c r="C1648" s="365"/>
      <c r="D1648" s="365"/>
      <c r="E1648" s="365"/>
      <c r="F1648" s="365"/>
      <c r="G1648" s="367" t="s">
        <v>2819</v>
      </c>
      <c r="H1648" s="367" t="s">
        <v>2267</v>
      </c>
      <c r="I1648" s="367" t="s">
        <v>1104</v>
      </c>
      <c r="J1648" s="367" t="s">
        <v>1704</v>
      </c>
      <c r="K1648" s="368"/>
      <c r="L1648" s="369">
        <v>2500</v>
      </c>
      <c r="M1648" s="368"/>
      <c r="N1648" s="368"/>
      <c r="O1648" s="368"/>
      <c r="P1648" s="365"/>
      <c r="Q1648" s="365"/>
      <c r="R1648" s="370">
        <v>2</v>
      </c>
      <c r="S1648" s="371">
        <v>750</v>
      </c>
      <c r="T1648" s="370">
        <f t="shared" si="147"/>
        <v>1748</v>
      </c>
    </row>
    <row r="1649" spans="1:88" x14ac:dyDescent="0.25">
      <c r="A1649" s="365"/>
      <c r="B1649" s="365"/>
      <c r="C1649" s="365"/>
      <c r="D1649" s="365"/>
      <c r="E1649" s="365"/>
      <c r="F1649" s="365"/>
      <c r="G1649" s="366" t="s">
        <v>960</v>
      </c>
      <c r="H1649" s="366" t="s">
        <v>461</v>
      </c>
      <c r="I1649" s="366" t="s">
        <v>1849</v>
      </c>
      <c r="J1649" s="367" t="s">
        <v>2022</v>
      </c>
      <c r="K1649" s="368"/>
      <c r="L1649" s="369">
        <v>450</v>
      </c>
      <c r="M1649" s="368"/>
      <c r="N1649" s="368"/>
      <c r="O1649" s="368"/>
      <c r="P1649" s="365"/>
      <c r="Q1649" s="365"/>
      <c r="R1649" s="370">
        <v>2</v>
      </c>
      <c r="S1649" s="370">
        <f t="shared" ref="S1649:S1659" si="148">+L1649-R1649</f>
        <v>448</v>
      </c>
      <c r="T1649" s="371"/>
    </row>
    <row r="1650" spans="1:88" s="12" customFormat="1" x14ac:dyDescent="0.25">
      <c r="A1650" s="368"/>
      <c r="B1650" s="368"/>
      <c r="C1650" s="368"/>
      <c r="D1650" s="368"/>
      <c r="E1650" s="368"/>
      <c r="F1650" s="368"/>
      <c r="G1650" s="366" t="s">
        <v>2874</v>
      </c>
      <c r="H1650" s="366" t="s">
        <v>1935</v>
      </c>
      <c r="I1650" s="366" t="s">
        <v>2875</v>
      </c>
      <c r="J1650" s="367" t="s">
        <v>1704</v>
      </c>
      <c r="K1650" s="367"/>
      <c r="L1650" s="369">
        <v>2500</v>
      </c>
      <c r="M1650" s="367"/>
      <c r="N1650" s="367"/>
      <c r="O1650" s="367"/>
      <c r="P1650" s="367"/>
      <c r="Q1650" s="367"/>
      <c r="R1650" s="370">
        <v>2</v>
      </c>
      <c r="S1650" s="370">
        <v>750</v>
      </c>
      <c r="T1650" s="370">
        <f>+L1650-R1650-S1650</f>
        <v>1748</v>
      </c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6"/>
      <c r="BU1650" s="6"/>
      <c r="BV1650" s="6"/>
      <c r="BW1650" s="6"/>
      <c r="BX1650" s="6"/>
      <c r="BY1650" s="6"/>
      <c r="BZ1650" s="6"/>
      <c r="CA1650" s="6"/>
      <c r="CB1650" s="6"/>
      <c r="CC1650" s="6"/>
      <c r="CD1650" s="6"/>
      <c r="CE1650" s="6"/>
      <c r="CF1650" s="6"/>
      <c r="CG1650" s="6"/>
      <c r="CH1650" s="6"/>
      <c r="CI1650" s="6"/>
      <c r="CJ1650" s="6"/>
    </row>
    <row r="1651" spans="1:88" s="12" customFormat="1" x14ac:dyDescent="0.25">
      <c r="A1651" s="368"/>
      <c r="B1651" s="368"/>
      <c r="C1651" s="368"/>
      <c r="D1651" s="368"/>
      <c r="E1651" s="368"/>
      <c r="F1651" s="368"/>
      <c r="G1651" s="366" t="s">
        <v>2877</v>
      </c>
      <c r="H1651" s="366" t="s">
        <v>2876</v>
      </c>
      <c r="I1651" s="366" t="s">
        <v>2878</v>
      </c>
      <c r="J1651" s="367" t="s">
        <v>1704</v>
      </c>
      <c r="K1651" s="367"/>
      <c r="L1651" s="369">
        <v>2500</v>
      </c>
      <c r="M1651" s="367"/>
      <c r="N1651" s="367"/>
      <c r="O1651" s="367"/>
      <c r="P1651" s="367"/>
      <c r="Q1651" s="367"/>
      <c r="R1651" s="370">
        <v>2</v>
      </c>
      <c r="S1651" s="370">
        <v>750</v>
      </c>
      <c r="T1651" s="370">
        <f>+L1651-R1651-S1651</f>
        <v>1748</v>
      </c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/>
      <c r="BU1651" s="6"/>
      <c r="BV1651" s="6"/>
      <c r="BW1651" s="6"/>
      <c r="BX1651" s="6"/>
      <c r="BY1651" s="6"/>
      <c r="BZ1651" s="6"/>
      <c r="CA1651" s="6"/>
      <c r="CB1651" s="6"/>
      <c r="CC1651" s="6"/>
      <c r="CD1651" s="6"/>
      <c r="CE1651" s="6"/>
      <c r="CF1651" s="6"/>
      <c r="CG1651" s="6"/>
      <c r="CH1651" s="6"/>
      <c r="CI1651" s="6"/>
      <c r="CJ1651" s="6"/>
    </row>
    <row r="1652" spans="1:88" s="12" customFormat="1" x14ac:dyDescent="0.25">
      <c r="A1652" s="368"/>
      <c r="B1652" s="368"/>
      <c r="C1652" s="368"/>
      <c r="D1652" s="368"/>
      <c r="E1652" s="368"/>
      <c r="F1652" s="368"/>
      <c r="G1652" s="366" t="s">
        <v>2854</v>
      </c>
      <c r="H1652" s="366" t="s">
        <v>1935</v>
      </c>
      <c r="I1652" s="366" t="s">
        <v>2855</v>
      </c>
      <c r="J1652" s="367" t="s">
        <v>1704</v>
      </c>
      <c r="K1652" s="368"/>
      <c r="L1652" s="369">
        <v>1500</v>
      </c>
      <c r="M1652" s="368"/>
      <c r="N1652" s="368"/>
      <c r="O1652" s="368"/>
      <c r="P1652" s="368"/>
      <c r="Q1652" s="368"/>
      <c r="R1652" s="370">
        <v>2</v>
      </c>
      <c r="S1652" s="370">
        <v>450</v>
      </c>
      <c r="T1652" s="370">
        <f>+L1652-R1652-S1652</f>
        <v>1048</v>
      </c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/>
      <c r="BU1652" s="6"/>
      <c r="BV1652" s="6"/>
      <c r="BW1652" s="6"/>
      <c r="BX1652" s="6"/>
      <c r="BY1652" s="6"/>
      <c r="BZ1652" s="6"/>
      <c r="CA1652" s="6"/>
      <c r="CB1652" s="6"/>
      <c r="CC1652" s="6"/>
      <c r="CD1652" s="6"/>
      <c r="CE1652" s="6"/>
      <c r="CF1652" s="6"/>
      <c r="CG1652" s="6"/>
      <c r="CH1652" s="6"/>
      <c r="CI1652" s="6"/>
      <c r="CJ1652" s="6"/>
    </row>
    <row r="1653" spans="1:88" s="139" customFormat="1" ht="13.5" customHeight="1" x14ac:dyDescent="0.3">
      <c r="C1653" s="140"/>
      <c r="F1653" s="141"/>
      <c r="G1653" s="142" t="s">
        <v>57</v>
      </c>
      <c r="H1653" s="139" t="s">
        <v>1945</v>
      </c>
      <c r="I1653" s="143" t="s">
        <v>1703</v>
      </c>
      <c r="J1653" s="143" t="s">
        <v>1704</v>
      </c>
      <c r="L1653" s="144">
        <v>5000</v>
      </c>
      <c r="O1653" s="145"/>
      <c r="P1653" s="146"/>
      <c r="R1653" s="147">
        <v>250</v>
      </c>
      <c r="S1653" s="144">
        <v>2000</v>
      </c>
      <c r="T1653" s="147">
        <f>+L1653-R1653-S1653</f>
        <v>2750</v>
      </c>
    </row>
    <row r="1654" spans="1:88" s="139" customFormat="1" ht="13.5" customHeight="1" x14ac:dyDescent="0.3">
      <c r="C1654" s="140"/>
      <c r="F1654" s="141"/>
      <c r="G1654" s="142" t="s">
        <v>57</v>
      </c>
      <c r="H1654" s="139" t="s">
        <v>2383</v>
      </c>
      <c r="I1654" s="143" t="s">
        <v>1703</v>
      </c>
      <c r="J1654" s="143" t="s">
        <v>1704</v>
      </c>
      <c r="L1654" s="144">
        <v>5000</v>
      </c>
      <c r="O1654" s="145"/>
      <c r="P1654" s="146"/>
      <c r="R1654" s="147">
        <v>250</v>
      </c>
      <c r="S1654" s="144">
        <v>2000</v>
      </c>
      <c r="T1654" s="147">
        <f t="shared" ref="T1654" si="149">+L1654-R1654-S1654</f>
        <v>2750</v>
      </c>
    </row>
    <row r="1655" spans="1:88" s="139" customFormat="1" ht="13.5" customHeight="1" x14ac:dyDescent="0.3">
      <c r="C1655" s="140"/>
      <c r="F1655" s="141"/>
      <c r="G1655" s="142" t="s">
        <v>57</v>
      </c>
      <c r="H1655" s="139" t="s">
        <v>2384</v>
      </c>
      <c r="I1655" s="143" t="s">
        <v>1703</v>
      </c>
      <c r="J1655" s="143" t="s">
        <v>1704</v>
      </c>
      <c r="L1655" s="144">
        <v>5000</v>
      </c>
      <c r="O1655" s="145"/>
      <c r="P1655" s="146"/>
      <c r="R1655" s="147">
        <v>250</v>
      </c>
      <c r="S1655" s="144">
        <v>2000</v>
      </c>
      <c r="T1655" s="147">
        <f t="shared" ref="T1655" si="150">+L1655-R1655-S1655</f>
        <v>2750</v>
      </c>
    </row>
    <row r="1656" spans="1:88" s="12" customFormat="1" x14ac:dyDescent="0.25">
      <c r="A1656" s="368"/>
      <c r="B1656" s="368"/>
      <c r="C1656" s="368"/>
      <c r="D1656" s="368"/>
      <c r="E1656" s="368"/>
      <c r="F1656" s="368"/>
      <c r="G1656" s="367" t="s">
        <v>2796</v>
      </c>
      <c r="H1656" s="367" t="s">
        <v>2268</v>
      </c>
      <c r="I1656" s="367" t="s">
        <v>748</v>
      </c>
      <c r="J1656" s="367" t="s">
        <v>2022</v>
      </c>
      <c r="K1656" s="368"/>
      <c r="L1656" s="369">
        <v>450</v>
      </c>
      <c r="M1656" s="368"/>
      <c r="N1656" s="368"/>
      <c r="O1656" s="368"/>
      <c r="P1656" s="368"/>
      <c r="Q1656" s="368"/>
      <c r="R1656" s="370">
        <v>2</v>
      </c>
      <c r="S1656" s="370">
        <f t="shared" si="148"/>
        <v>448</v>
      </c>
      <c r="T1656" s="370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  <c r="BU1656" s="6"/>
      <c r="BV1656" s="6"/>
      <c r="BW1656" s="6"/>
      <c r="BX1656" s="6"/>
      <c r="BY1656" s="6"/>
      <c r="BZ1656" s="6"/>
      <c r="CA1656" s="6"/>
      <c r="CB1656" s="6"/>
      <c r="CC1656" s="6"/>
      <c r="CD1656" s="6"/>
      <c r="CE1656" s="6"/>
      <c r="CF1656" s="6"/>
      <c r="CG1656" s="6"/>
      <c r="CH1656" s="6"/>
      <c r="CI1656" s="6"/>
      <c r="CJ1656" s="6"/>
    </row>
    <row r="1657" spans="1:88" s="12" customFormat="1" x14ac:dyDescent="0.25">
      <c r="A1657" s="368"/>
      <c r="B1657" s="368"/>
      <c r="C1657" s="368"/>
      <c r="D1657" s="368"/>
      <c r="E1657" s="368"/>
      <c r="F1657" s="368"/>
      <c r="G1657" s="367" t="s">
        <v>2797</v>
      </c>
      <c r="H1657" s="367" t="s">
        <v>2269</v>
      </c>
      <c r="I1657" s="367" t="s">
        <v>748</v>
      </c>
      <c r="J1657" s="367" t="s">
        <v>2022</v>
      </c>
      <c r="K1657" s="368"/>
      <c r="L1657" s="369">
        <v>450</v>
      </c>
      <c r="M1657" s="368"/>
      <c r="N1657" s="368"/>
      <c r="O1657" s="368"/>
      <c r="P1657" s="368"/>
      <c r="Q1657" s="368"/>
      <c r="R1657" s="370">
        <v>2</v>
      </c>
      <c r="S1657" s="370">
        <f t="shared" si="148"/>
        <v>448</v>
      </c>
      <c r="T1657" s="370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  <c r="BU1657" s="6"/>
      <c r="BV1657" s="6"/>
      <c r="BW1657" s="6"/>
      <c r="BX1657" s="6"/>
      <c r="BY1657" s="6"/>
      <c r="BZ1657" s="6"/>
      <c r="CA1657" s="6"/>
      <c r="CB1657" s="6"/>
      <c r="CC1657" s="6"/>
      <c r="CD1657" s="6"/>
      <c r="CE1657" s="6"/>
      <c r="CF1657" s="6"/>
      <c r="CG1657" s="6"/>
      <c r="CH1657" s="6"/>
      <c r="CI1657" s="6"/>
      <c r="CJ1657" s="6"/>
    </row>
    <row r="1658" spans="1:88" s="12" customFormat="1" x14ac:dyDescent="0.25">
      <c r="A1658" s="368"/>
      <c r="B1658" s="368"/>
      <c r="C1658" s="368"/>
      <c r="D1658" s="368"/>
      <c r="E1658" s="368"/>
      <c r="F1658" s="368"/>
      <c r="G1658" s="367" t="s">
        <v>2798</v>
      </c>
      <c r="H1658" s="367" t="s">
        <v>2270</v>
      </c>
      <c r="I1658" s="367" t="s">
        <v>748</v>
      </c>
      <c r="J1658" s="367" t="s">
        <v>2022</v>
      </c>
      <c r="K1658" s="368"/>
      <c r="L1658" s="369">
        <v>450</v>
      </c>
      <c r="M1658" s="368"/>
      <c r="N1658" s="368"/>
      <c r="O1658" s="368"/>
      <c r="P1658" s="368"/>
      <c r="Q1658" s="368"/>
      <c r="R1658" s="370">
        <v>2</v>
      </c>
      <c r="S1658" s="370">
        <f t="shared" si="148"/>
        <v>448</v>
      </c>
      <c r="T1658" s="370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  <c r="BU1658" s="6"/>
      <c r="BV1658" s="6"/>
      <c r="BW1658" s="6"/>
      <c r="BX1658" s="6"/>
      <c r="BY1658" s="6"/>
      <c r="BZ1658" s="6"/>
      <c r="CA1658" s="6"/>
      <c r="CB1658" s="6"/>
      <c r="CC1658" s="6"/>
      <c r="CD1658" s="6"/>
      <c r="CE1658" s="6"/>
      <c r="CF1658" s="6"/>
      <c r="CG1658" s="6"/>
      <c r="CH1658" s="6"/>
      <c r="CI1658" s="6"/>
      <c r="CJ1658" s="6"/>
    </row>
    <row r="1659" spans="1:88" s="12" customFormat="1" x14ac:dyDescent="0.25">
      <c r="A1659" s="368"/>
      <c r="B1659" s="368"/>
      <c r="C1659" s="368"/>
      <c r="D1659" s="368"/>
      <c r="E1659" s="368"/>
      <c r="F1659" s="368"/>
      <c r="G1659" s="367" t="s">
        <v>2799</v>
      </c>
      <c r="H1659" s="367" t="s">
        <v>2271</v>
      </c>
      <c r="I1659" s="367" t="s">
        <v>748</v>
      </c>
      <c r="J1659" s="367" t="s">
        <v>2022</v>
      </c>
      <c r="K1659" s="368"/>
      <c r="L1659" s="369">
        <v>450</v>
      </c>
      <c r="M1659" s="368"/>
      <c r="N1659" s="368"/>
      <c r="O1659" s="368"/>
      <c r="P1659" s="368"/>
      <c r="Q1659" s="368"/>
      <c r="R1659" s="370">
        <v>2</v>
      </c>
      <c r="S1659" s="370">
        <f t="shared" si="148"/>
        <v>448</v>
      </c>
      <c r="T1659" s="370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  <c r="BU1659" s="6"/>
      <c r="BV1659" s="6"/>
      <c r="BW1659" s="6"/>
      <c r="BX1659" s="6"/>
      <c r="BY1659" s="6"/>
      <c r="BZ1659" s="6"/>
      <c r="CA1659" s="6"/>
      <c r="CB1659" s="6"/>
      <c r="CC1659" s="6"/>
      <c r="CD1659" s="6"/>
      <c r="CE1659" s="6"/>
      <c r="CF1659" s="6"/>
      <c r="CG1659" s="6"/>
      <c r="CH1659" s="6"/>
      <c r="CI1659" s="6"/>
      <c r="CJ1659" s="6"/>
    </row>
    <row r="1660" spans="1:88" s="139" customFormat="1" x14ac:dyDescent="0.25">
      <c r="A1660" s="367"/>
      <c r="B1660" s="367"/>
      <c r="C1660" s="367"/>
      <c r="D1660" s="367"/>
      <c r="E1660" s="367"/>
      <c r="F1660" s="367"/>
      <c r="G1660" s="367" t="s">
        <v>2841</v>
      </c>
      <c r="H1660" s="367" t="s">
        <v>2272</v>
      </c>
      <c r="I1660" s="367" t="s">
        <v>1848</v>
      </c>
      <c r="J1660" s="367" t="s">
        <v>1704</v>
      </c>
      <c r="K1660" s="367"/>
      <c r="L1660" s="369">
        <v>1750</v>
      </c>
      <c r="M1660" s="367"/>
      <c r="N1660" s="367"/>
      <c r="O1660" s="367"/>
      <c r="P1660" s="367"/>
      <c r="Q1660" s="367"/>
      <c r="R1660" s="370">
        <v>2</v>
      </c>
      <c r="S1660" s="370">
        <v>750</v>
      </c>
      <c r="T1660" s="370">
        <f t="shared" ref="T1660:T1661" si="151">+L1660-R1660-S1660</f>
        <v>998</v>
      </c>
    </row>
    <row r="1661" spans="1:88" s="12" customFormat="1" x14ac:dyDescent="0.25">
      <c r="A1661" s="368"/>
      <c r="B1661" s="368"/>
      <c r="C1661" s="368"/>
      <c r="D1661" s="368"/>
      <c r="E1661" s="368"/>
      <c r="F1661" s="368"/>
      <c r="G1661" s="367" t="s">
        <v>2800</v>
      </c>
      <c r="H1661" s="367" t="s">
        <v>2272</v>
      </c>
      <c r="I1661" s="367" t="s">
        <v>2119</v>
      </c>
      <c r="J1661" s="367" t="s">
        <v>1704</v>
      </c>
      <c r="K1661" s="368"/>
      <c r="L1661" s="369">
        <v>2500</v>
      </c>
      <c r="M1661" s="368"/>
      <c r="N1661" s="368"/>
      <c r="O1661" s="368"/>
      <c r="P1661" s="368"/>
      <c r="Q1661" s="368"/>
      <c r="R1661" s="370">
        <v>2</v>
      </c>
      <c r="S1661" s="370">
        <v>1250</v>
      </c>
      <c r="T1661" s="370">
        <f t="shared" si="151"/>
        <v>1248</v>
      </c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/>
      <c r="BU1661" s="6"/>
      <c r="BV1661" s="6"/>
      <c r="BW1661" s="6"/>
      <c r="BX1661" s="6"/>
      <c r="BY1661" s="6"/>
      <c r="BZ1661" s="6"/>
      <c r="CA1661" s="6"/>
      <c r="CB1661" s="6"/>
      <c r="CC1661" s="6"/>
      <c r="CD1661" s="6"/>
      <c r="CE1661" s="6"/>
      <c r="CF1661" s="6"/>
      <c r="CG1661" s="6"/>
      <c r="CH1661" s="6"/>
      <c r="CI1661" s="6"/>
      <c r="CJ1661" s="6"/>
    </row>
    <row r="1662" spans="1:88" s="382" customFormat="1" x14ac:dyDescent="0.25">
      <c r="A1662" s="394"/>
      <c r="B1662" s="394"/>
      <c r="C1662" s="394"/>
      <c r="D1662" s="394"/>
      <c r="E1662" s="394"/>
      <c r="F1662" s="394"/>
      <c r="G1662" s="367" t="s">
        <v>2842</v>
      </c>
      <c r="H1662" s="367" t="s">
        <v>2272</v>
      </c>
      <c r="I1662" s="367" t="s">
        <v>1769</v>
      </c>
      <c r="J1662" s="367" t="s">
        <v>2022</v>
      </c>
      <c r="K1662" s="368"/>
      <c r="L1662" s="369">
        <v>500</v>
      </c>
      <c r="M1662" s="368"/>
      <c r="N1662" s="368"/>
      <c r="O1662" s="368"/>
      <c r="P1662" s="368"/>
      <c r="Q1662" s="368"/>
      <c r="R1662" s="370">
        <v>2</v>
      </c>
      <c r="S1662" s="370">
        <f>+L1662-R1662</f>
        <v>498</v>
      </c>
      <c r="T1662" s="381"/>
    </row>
    <row r="1663" spans="1:88" s="382" customFormat="1" x14ac:dyDescent="0.25">
      <c r="A1663" s="394"/>
      <c r="B1663" s="394"/>
      <c r="C1663" s="394"/>
      <c r="D1663" s="394"/>
      <c r="E1663" s="394"/>
      <c r="F1663" s="394"/>
      <c r="G1663" s="367" t="s">
        <v>2843</v>
      </c>
      <c r="H1663" s="367" t="s">
        <v>2272</v>
      </c>
      <c r="I1663" s="367" t="s">
        <v>1101</v>
      </c>
      <c r="J1663" s="367" t="s">
        <v>1704</v>
      </c>
      <c r="K1663" s="368"/>
      <c r="L1663" s="369">
        <v>1750</v>
      </c>
      <c r="M1663" s="368"/>
      <c r="N1663" s="368"/>
      <c r="O1663" s="368"/>
      <c r="P1663" s="368"/>
      <c r="Q1663" s="368"/>
      <c r="R1663" s="370">
        <v>2</v>
      </c>
      <c r="S1663" s="370">
        <v>750</v>
      </c>
      <c r="T1663" s="370">
        <f t="shared" ref="T1663" si="152">+L1663-R1663-S1663</f>
        <v>998</v>
      </c>
    </row>
    <row r="1664" spans="1:88" s="382" customFormat="1" x14ac:dyDescent="0.25">
      <c r="A1664" s="394"/>
      <c r="B1664" s="394"/>
      <c r="C1664" s="394"/>
      <c r="D1664" s="394"/>
      <c r="E1664" s="394"/>
      <c r="F1664" s="394"/>
      <c r="G1664" s="367" t="s">
        <v>2844</v>
      </c>
      <c r="H1664" s="367" t="s">
        <v>2272</v>
      </c>
      <c r="I1664" s="367" t="s">
        <v>1769</v>
      </c>
      <c r="J1664" s="367" t="s">
        <v>2022</v>
      </c>
      <c r="K1664" s="368"/>
      <c r="L1664" s="369">
        <v>500</v>
      </c>
      <c r="M1664" s="368"/>
      <c r="N1664" s="368"/>
      <c r="O1664" s="368"/>
      <c r="P1664" s="368"/>
      <c r="Q1664" s="368"/>
      <c r="R1664" s="370">
        <v>2</v>
      </c>
      <c r="S1664" s="370">
        <f>+L1664-R1664</f>
        <v>498</v>
      </c>
      <c r="T1664" s="381"/>
    </row>
    <row r="1665" spans="1:88" s="12" customFormat="1" x14ac:dyDescent="0.25">
      <c r="A1665" s="368"/>
      <c r="B1665" s="368"/>
      <c r="C1665" s="368"/>
      <c r="D1665" s="368"/>
      <c r="E1665" s="368"/>
      <c r="F1665" s="368"/>
      <c r="G1665" s="367" t="s">
        <v>2801</v>
      </c>
      <c r="H1665" s="367" t="s">
        <v>2272</v>
      </c>
      <c r="I1665" s="367" t="s">
        <v>748</v>
      </c>
      <c r="J1665" s="367" t="s">
        <v>2022</v>
      </c>
      <c r="K1665" s="368"/>
      <c r="L1665" s="369">
        <v>450</v>
      </c>
      <c r="M1665" s="368"/>
      <c r="N1665" s="368"/>
      <c r="O1665" s="368"/>
      <c r="P1665" s="368"/>
      <c r="Q1665" s="368"/>
      <c r="R1665" s="370">
        <v>2</v>
      </c>
      <c r="S1665" s="370">
        <f t="shared" ref="S1665:S1668" si="153">+L1665-R1665</f>
        <v>448</v>
      </c>
      <c r="T1665" s="370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/>
      <c r="BU1665" s="6"/>
      <c r="BV1665" s="6"/>
      <c r="BW1665" s="6"/>
      <c r="BX1665" s="6"/>
      <c r="BY1665" s="6"/>
      <c r="BZ1665" s="6"/>
      <c r="CA1665" s="6"/>
      <c r="CB1665" s="6"/>
      <c r="CC1665" s="6"/>
      <c r="CD1665" s="6"/>
      <c r="CE1665" s="6"/>
      <c r="CF1665" s="6"/>
      <c r="CG1665" s="6"/>
      <c r="CH1665" s="6"/>
      <c r="CI1665" s="6"/>
      <c r="CJ1665" s="6"/>
    </row>
    <row r="1666" spans="1:88" s="139" customFormat="1" x14ac:dyDescent="0.25">
      <c r="A1666" s="367"/>
      <c r="B1666" s="367"/>
      <c r="C1666" s="367"/>
      <c r="D1666" s="367"/>
      <c r="E1666" s="367"/>
      <c r="F1666" s="367"/>
      <c r="G1666" s="367" t="s">
        <v>2847</v>
      </c>
      <c r="H1666" s="367" t="s">
        <v>2273</v>
      </c>
      <c r="I1666" s="367" t="s">
        <v>2846</v>
      </c>
      <c r="J1666" s="367" t="s">
        <v>1704</v>
      </c>
      <c r="K1666" s="367"/>
      <c r="L1666" s="369">
        <v>3000</v>
      </c>
      <c r="M1666" s="367"/>
      <c r="N1666" s="367"/>
      <c r="O1666" s="367"/>
      <c r="P1666" s="367"/>
      <c r="Q1666" s="367"/>
      <c r="R1666" s="370">
        <v>2</v>
      </c>
      <c r="S1666" s="370">
        <v>1500</v>
      </c>
      <c r="T1666" s="370">
        <f>+L1666-R1666-S1666</f>
        <v>1498</v>
      </c>
    </row>
    <row r="1667" spans="1:88" s="139" customFormat="1" x14ac:dyDescent="0.25">
      <c r="A1667" s="367"/>
      <c r="B1667" s="367"/>
      <c r="C1667" s="367"/>
      <c r="D1667" s="367"/>
      <c r="E1667" s="367"/>
      <c r="F1667" s="367"/>
      <c r="G1667" s="367" t="s">
        <v>2845</v>
      </c>
      <c r="H1667" s="367" t="s">
        <v>2273</v>
      </c>
      <c r="I1667" s="366" t="s">
        <v>2875</v>
      </c>
      <c r="J1667" s="367" t="s">
        <v>1704</v>
      </c>
      <c r="K1667" s="367"/>
      <c r="L1667" s="369">
        <v>2500</v>
      </c>
      <c r="M1667" s="367"/>
      <c r="N1667" s="367"/>
      <c r="O1667" s="367"/>
      <c r="P1667" s="367"/>
      <c r="Q1667" s="367"/>
      <c r="R1667" s="370">
        <v>2</v>
      </c>
      <c r="S1667" s="370">
        <v>750</v>
      </c>
      <c r="T1667" s="370">
        <f>+L1667-R1667-S1667</f>
        <v>1748</v>
      </c>
    </row>
    <row r="1668" spans="1:88" s="166" customFormat="1" x14ac:dyDescent="0.25">
      <c r="A1668" s="379"/>
      <c r="B1668" s="379"/>
      <c r="C1668" s="379"/>
      <c r="D1668" s="379"/>
      <c r="E1668" s="379"/>
      <c r="F1668" s="379"/>
      <c r="G1668" s="367" t="s">
        <v>2802</v>
      </c>
      <c r="H1668" s="367" t="s">
        <v>2274</v>
      </c>
      <c r="I1668" s="367" t="s">
        <v>748</v>
      </c>
      <c r="J1668" s="367" t="s">
        <v>2022</v>
      </c>
      <c r="K1668" s="367"/>
      <c r="L1668" s="369">
        <v>450</v>
      </c>
      <c r="M1668" s="367"/>
      <c r="N1668" s="367"/>
      <c r="O1668" s="367"/>
      <c r="P1668" s="379"/>
      <c r="Q1668" s="379"/>
      <c r="R1668" s="370">
        <v>2</v>
      </c>
      <c r="S1668" s="370">
        <f t="shared" si="153"/>
        <v>448</v>
      </c>
      <c r="T1668" s="371"/>
      <c r="U1668" s="139"/>
      <c r="V1668" s="139"/>
      <c r="W1668" s="139"/>
      <c r="X1668" s="139"/>
      <c r="Y1668" s="139"/>
      <c r="Z1668" s="139"/>
      <c r="AA1668" s="139"/>
      <c r="AB1668" s="139"/>
      <c r="AC1668" s="139"/>
      <c r="AD1668" s="139"/>
      <c r="AE1668" s="139"/>
      <c r="AF1668" s="139"/>
      <c r="AG1668" s="139"/>
      <c r="AH1668" s="139"/>
      <c r="AI1668" s="139"/>
      <c r="AJ1668" s="139"/>
      <c r="AK1668" s="139"/>
      <c r="AL1668" s="139"/>
      <c r="AM1668" s="139"/>
      <c r="AN1668" s="139"/>
      <c r="AO1668" s="139"/>
      <c r="AP1668" s="139"/>
      <c r="AQ1668" s="139"/>
      <c r="AR1668" s="139"/>
      <c r="AS1668" s="139"/>
      <c r="AT1668" s="139"/>
      <c r="AU1668" s="139"/>
      <c r="AV1668" s="139"/>
      <c r="AW1668" s="139"/>
      <c r="AX1668" s="139"/>
      <c r="AY1668" s="139"/>
      <c r="AZ1668" s="139"/>
      <c r="BA1668" s="139"/>
      <c r="BB1668" s="139"/>
      <c r="BC1668" s="139"/>
      <c r="BD1668" s="139"/>
      <c r="BE1668" s="139"/>
      <c r="BF1668" s="139"/>
      <c r="BG1668" s="139"/>
      <c r="BH1668" s="139"/>
      <c r="BI1668" s="139"/>
      <c r="BJ1668" s="139"/>
      <c r="BK1668" s="139"/>
      <c r="BL1668" s="139"/>
      <c r="BM1668" s="139"/>
      <c r="BN1668" s="139"/>
      <c r="BO1668" s="139"/>
      <c r="BP1668" s="139"/>
      <c r="BQ1668" s="139"/>
      <c r="BR1668" s="139"/>
      <c r="BS1668" s="139"/>
      <c r="BT1668" s="139"/>
      <c r="BU1668" s="139"/>
      <c r="BV1668" s="139"/>
      <c r="BW1668" s="139"/>
      <c r="BX1668" s="139"/>
      <c r="BY1668" s="139"/>
      <c r="BZ1668" s="139"/>
      <c r="CA1668" s="139"/>
      <c r="CB1668" s="139"/>
      <c r="CC1668" s="139"/>
      <c r="CD1668" s="139"/>
      <c r="CE1668" s="139"/>
      <c r="CF1668" s="139"/>
      <c r="CG1668" s="139"/>
      <c r="CH1668" s="139"/>
      <c r="CI1668" s="139"/>
      <c r="CJ1668" s="139"/>
    </row>
    <row r="1669" spans="1:88" s="166" customFormat="1" x14ac:dyDescent="0.25">
      <c r="A1669" s="379"/>
      <c r="B1669" s="379"/>
      <c r="C1669" s="379"/>
      <c r="D1669" s="379"/>
      <c r="E1669" s="379"/>
      <c r="F1669" s="379"/>
      <c r="G1669" s="367" t="s">
        <v>445</v>
      </c>
      <c r="H1669" s="367" t="s">
        <v>2848</v>
      </c>
      <c r="I1669" s="367" t="s">
        <v>1104</v>
      </c>
      <c r="J1669" s="367" t="s">
        <v>1704</v>
      </c>
      <c r="K1669" s="367"/>
      <c r="L1669" s="369">
        <v>2500</v>
      </c>
      <c r="M1669" s="367"/>
      <c r="N1669" s="367"/>
      <c r="O1669" s="367"/>
      <c r="P1669" s="379"/>
      <c r="Q1669" s="379"/>
      <c r="R1669" s="370">
        <v>2</v>
      </c>
      <c r="S1669" s="371">
        <v>750</v>
      </c>
      <c r="T1669" s="370">
        <f t="shared" ref="T1669" si="154">+L1669-R1669-S1669</f>
        <v>1748</v>
      </c>
      <c r="U1669" s="139"/>
      <c r="V1669" s="139"/>
      <c r="W1669" s="139"/>
      <c r="X1669" s="139"/>
      <c r="Y1669" s="139"/>
      <c r="Z1669" s="139"/>
      <c r="AA1669" s="139"/>
      <c r="AB1669" s="139"/>
      <c r="AC1669" s="139"/>
      <c r="AD1669" s="139"/>
      <c r="AE1669" s="139"/>
      <c r="AF1669" s="139"/>
      <c r="AG1669" s="139"/>
      <c r="AH1669" s="139"/>
      <c r="AI1669" s="139"/>
      <c r="AJ1669" s="139"/>
      <c r="AK1669" s="139"/>
      <c r="AL1669" s="139"/>
      <c r="AM1669" s="139"/>
      <c r="AN1669" s="139"/>
      <c r="AO1669" s="139"/>
      <c r="AP1669" s="139"/>
      <c r="AQ1669" s="139"/>
      <c r="AR1669" s="139"/>
      <c r="AS1669" s="139"/>
      <c r="AT1669" s="139"/>
      <c r="AU1669" s="139"/>
      <c r="AV1669" s="139"/>
      <c r="AW1669" s="139"/>
      <c r="AX1669" s="139"/>
      <c r="AY1669" s="139"/>
      <c r="AZ1669" s="139"/>
      <c r="BA1669" s="139"/>
      <c r="BB1669" s="139"/>
      <c r="BC1669" s="139"/>
      <c r="BD1669" s="139"/>
      <c r="BE1669" s="139"/>
      <c r="BF1669" s="139"/>
      <c r="BG1669" s="139"/>
      <c r="BH1669" s="139"/>
      <c r="BI1669" s="139"/>
      <c r="BJ1669" s="139"/>
      <c r="BK1669" s="139"/>
      <c r="BL1669" s="139"/>
      <c r="BM1669" s="139"/>
      <c r="BN1669" s="139"/>
      <c r="BO1669" s="139"/>
      <c r="BP1669" s="139"/>
      <c r="BQ1669" s="139"/>
      <c r="BR1669" s="139"/>
      <c r="BS1669" s="139"/>
      <c r="BT1669" s="139"/>
      <c r="BU1669" s="139"/>
      <c r="BV1669" s="139"/>
      <c r="BW1669" s="139"/>
      <c r="BX1669" s="139"/>
      <c r="BY1669" s="139"/>
      <c r="BZ1669" s="139"/>
      <c r="CA1669" s="139"/>
      <c r="CB1669" s="139"/>
      <c r="CC1669" s="139"/>
      <c r="CD1669" s="139"/>
      <c r="CE1669" s="139"/>
      <c r="CF1669" s="139"/>
      <c r="CG1669" s="139"/>
      <c r="CH1669" s="139"/>
      <c r="CI1669" s="139"/>
      <c r="CJ1669" s="139"/>
    </row>
    <row r="1670" spans="1:88" x14ac:dyDescent="0.25">
      <c r="A1670" s="365"/>
      <c r="B1670" s="365"/>
      <c r="C1670" s="365"/>
      <c r="D1670" s="365"/>
      <c r="E1670" s="365"/>
      <c r="F1670" s="365"/>
      <c r="G1670" s="383" t="s">
        <v>2803</v>
      </c>
      <c r="H1670" s="367" t="s">
        <v>2275</v>
      </c>
      <c r="I1670" s="367" t="s">
        <v>2276</v>
      </c>
      <c r="J1670" s="367" t="s">
        <v>1704</v>
      </c>
      <c r="K1670" s="368"/>
      <c r="L1670" s="369">
        <v>3000</v>
      </c>
      <c r="M1670" s="368"/>
      <c r="N1670" s="368"/>
      <c r="O1670" s="368"/>
      <c r="P1670" s="365"/>
      <c r="Q1670" s="365"/>
      <c r="R1670" s="370">
        <v>2</v>
      </c>
      <c r="S1670" s="371">
        <v>1250</v>
      </c>
      <c r="T1670" s="370">
        <f t="shared" ref="T1670:T1671" si="155">+L1670-R1670-S1670</f>
        <v>1748</v>
      </c>
    </row>
    <row r="1671" spans="1:88" s="166" customFormat="1" x14ac:dyDescent="0.25">
      <c r="A1671" s="379"/>
      <c r="B1671" s="379"/>
      <c r="C1671" s="379"/>
      <c r="D1671" s="379"/>
      <c r="E1671" s="379"/>
      <c r="F1671" s="379"/>
      <c r="G1671" s="383" t="s">
        <v>2850</v>
      </c>
      <c r="H1671" s="367" t="s">
        <v>2849</v>
      </c>
      <c r="I1671" s="367" t="s">
        <v>2851</v>
      </c>
      <c r="J1671" s="367" t="s">
        <v>1704</v>
      </c>
      <c r="K1671" s="367"/>
      <c r="L1671" s="369">
        <v>1000</v>
      </c>
      <c r="M1671" s="367"/>
      <c r="N1671" s="367"/>
      <c r="O1671" s="367"/>
      <c r="P1671" s="379"/>
      <c r="Q1671" s="379"/>
      <c r="R1671" s="370">
        <v>2</v>
      </c>
      <c r="S1671" s="371">
        <v>450</v>
      </c>
      <c r="T1671" s="370">
        <f t="shared" si="155"/>
        <v>548</v>
      </c>
      <c r="U1671" s="139"/>
      <c r="V1671" s="139"/>
      <c r="W1671" s="139"/>
      <c r="X1671" s="139"/>
      <c r="Y1671" s="139"/>
      <c r="Z1671" s="139"/>
      <c r="AA1671" s="139"/>
      <c r="AB1671" s="139"/>
      <c r="AC1671" s="139"/>
      <c r="AD1671" s="139"/>
      <c r="AE1671" s="139"/>
      <c r="AF1671" s="139"/>
      <c r="AG1671" s="139"/>
      <c r="AH1671" s="139"/>
      <c r="AI1671" s="139"/>
      <c r="AJ1671" s="139"/>
      <c r="AK1671" s="139"/>
      <c r="AL1671" s="139"/>
      <c r="AM1671" s="139"/>
      <c r="AN1671" s="139"/>
      <c r="AO1671" s="139"/>
      <c r="AP1671" s="139"/>
      <c r="AQ1671" s="139"/>
      <c r="AR1671" s="139"/>
      <c r="AS1671" s="139"/>
      <c r="AT1671" s="139"/>
      <c r="AU1671" s="139"/>
      <c r="AV1671" s="139"/>
      <c r="AW1671" s="139"/>
      <c r="AX1671" s="139"/>
      <c r="AY1671" s="139"/>
      <c r="AZ1671" s="139"/>
      <c r="BA1671" s="139"/>
      <c r="BB1671" s="139"/>
      <c r="BC1671" s="139"/>
      <c r="BD1671" s="139"/>
      <c r="BE1671" s="139"/>
      <c r="BF1671" s="139"/>
      <c r="BG1671" s="139"/>
      <c r="BH1671" s="139"/>
      <c r="BI1671" s="139"/>
      <c r="BJ1671" s="139"/>
      <c r="BK1671" s="139"/>
      <c r="BL1671" s="139"/>
      <c r="BM1671" s="139"/>
      <c r="BN1671" s="139"/>
      <c r="BO1671" s="139"/>
      <c r="BP1671" s="139"/>
      <c r="BQ1671" s="139"/>
      <c r="BR1671" s="139"/>
      <c r="BS1671" s="139"/>
      <c r="BT1671" s="139"/>
      <c r="BU1671" s="139"/>
      <c r="BV1671" s="139"/>
      <c r="BW1671" s="139"/>
      <c r="BX1671" s="139"/>
      <c r="BY1671" s="139"/>
      <c r="BZ1671" s="139"/>
      <c r="CA1671" s="139"/>
      <c r="CB1671" s="139"/>
      <c r="CC1671" s="139"/>
      <c r="CD1671" s="139"/>
      <c r="CE1671" s="139"/>
      <c r="CF1671" s="139"/>
      <c r="CG1671" s="139"/>
      <c r="CH1671" s="139"/>
      <c r="CI1671" s="139"/>
      <c r="CJ1671" s="139"/>
    </row>
    <row r="1672" spans="1:88" x14ac:dyDescent="0.25">
      <c r="A1672" s="365"/>
      <c r="B1672" s="365"/>
      <c r="C1672" s="365"/>
      <c r="D1672" s="365"/>
      <c r="E1672" s="365"/>
      <c r="F1672" s="365"/>
      <c r="G1672" s="367" t="s">
        <v>2804</v>
      </c>
      <c r="H1672" s="367" t="s">
        <v>2277</v>
      </c>
      <c r="I1672" s="367" t="s">
        <v>748</v>
      </c>
      <c r="J1672" s="367" t="s">
        <v>2022</v>
      </c>
      <c r="K1672" s="368"/>
      <c r="L1672" s="369">
        <v>450</v>
      </c>
      <c r="M1672" s="368"/>
      <c r="N1672" s="368"/>
      <c r="O1672" s="368"/>
      <c r="P1672" s="365"/>
      <c r="Q1672" s="365"/>
      <c r="R1672" s="370">
        <v>2</v>
      </c>
      <c r="S1672" s="370">
        <f t="shared" ref="S1672:S1673" si="156">+L1672-R1672</f>
        <v>448</v>
      </c>
      <c r="T1672" s="371"/>
    </row>
    <row r="1673" spans="1:88" x14ac:dyDescent="0.25">
      <c r="A1673" s="365"/>
      <c r="B1673" s="365"/>
      <c r="C1673" s="365"/>
      <c r="D1673" s="365"/>
      <c r="E1673" s="365"/>
      <c r="F1673" s="365"/>
      <c r="G1673" s="367" t="s">
        <v>2805</v>
      </c>
      <c r="H1673" s="367" t="s">
        <v>2278</v>
      </c>
      <c r="I1673" s="367" t="s">
        <v>1769</v>
      </c>
      <c r="J1673" s="367" t="s">
        <v>2022</v>
      </c>
      <c r="K1673" s="368"/>
      <c r="L1673" s="369">
        <v>500</v>
      </c>
      <c r="M1673" s="368"/>
      <c r="N1673" s="368"/>
      <c r="O1673" s="368"/>
      <c r="P1673" s="365"/>
      <c r="Q1673" s="365"/>
      <c r="R1673" s="370">
        <v>2</v>
      </c>
      <c r="S1673" s="370">
        <f t="shared" si="156"/>
        <v>498</v>
      </c>
      <c r="T1673" s="371"/>
    </row>
    <row r="1674" spans="1:88" s="56" customFormat="1" ht="24.75" customHeight="1" x14ac:dyDescent="0.25">
      <c r="A1674" s="384"/>
      <c r="B1674" s="384"/>
      <c r="C1674" s="384"/>
      <c r="D1674" s="384"/>
      <c r="E1674" s="384"/>
      <c r="F1674" s="384"/>
      <c r="G1674" s="385" t="s">
        <v>2806</v>
      </c>
      <c r="H1674" s="386" t="s">
        <v>2279</v>
      </c>
      <c r="I1674" s="386" t="s">
        <v>2119</v>
      </c>
      <c r="J1674" s="386" t="s">
        <v>1704</v>
      </c>
      <c r="K1674" s="387"/>
      <c r="L1674" s="369">
        <v>2500</v>
      </c>
      <c r="M1674" s="387"/>
      <c r="N1674" s="387"/>
      <c r="O1674" s="387"/>
      <c r="P1674" s="384"/>
      <c r="Q1674" s="384"/>
      <c r="R1674" s="369">
        <v>2</v>
      </c>
      <c r="S1674" s="380">
        <v>1250</v>
      </c>
      <c r="T1674" s="369">
        <f t="shared" ref="T1674" si="157">+L1674-R1674-S1674</f>
        <v>1248</v>
      </c>
      <c r="U1674" s="62"/>
      <c r="V1674" s="62"/>
      <c r="W1674" s="62"/>
      <c r="X1674" s="62"/>
      <c r="Y1674" s="62"/>
      <c r="Z1674" s="62"/>
      <c r="AA1674" s="62"/>
      <c r="AB1674" s="62"/>
      <c r="AC1674" s="62"/>
      <c r="AD1674" s="62"/>
      <c r="AE1674" s="62"/>
      <c r="AF1674" s="62"/>
      <c r="AG1674" s="62"/>
      <c r="AH1674" s="62"/>
      <c r="AI1674" s="62"/>
      <c r="AJ1674" s="62"/>
      <c r="AK1674" s="62"/>
      <c r="AL1674" s="62"/>
      <c r="AM1674" s="62"/>
      <c r="AN1674" s="62"/>
      <c r="AO1674" s="62"/>
      <c r="AP1674" s="62"/>
      <c r="AQ1674" s="62"/>
      <c r="AR1674" s="62"/>
      <c r="AS1674" s="62"/>
      <c r="AT1674" s="62"/>
      <c r="AU1674" s="62"/>
      <c r="AV1674" s="62"/>
      <c r="AW1674" s="62"/>
      <c r="AX1674" s="62"/>
      <c r="AY1674" s="62"/>
      <c r="AZ1674" s="62"/>
      <c r="BA1674" s="62"/>
      <c r="BB1674" s="62"/>
      <c r="BC1674" s="62"/>
      <c r="BD1674" s="62"/>
      <c r="BE1674" s="62"/>
      <c r="BF1674" s="62"/>
      <c r="BG1674" s="62"/>
      <c r="BH1674" s="62"/>
      <c r="BI1674" s="62"/>
      <c r="BJ1674" s="62"/>
      <c r="BK1674" s="62"/>
      <c r="BL1674" s="62"/>
      <c r="BM1674" s="62"/>
      <c r="BN1674" s="62"/>
      <c r="BO1674" s="62"/>
      <c r="BP1674" s="62"/>
      <c r="BQ1674" s="62"/>
      <c r="BR1674" s="62"/>
      <c r="BS1674" s="62"/>
      <c r="BT1674" s="62"/>
      <c r="BU1674" s="62"/>
      <c r="BV1674" s="62"/>
      <c r="BW1674" s="62"/>
      <c r="BX1674" s="62"/>
      <c r="BY1674" s="62"/>
      <c r="BZ1674" s="62"/>
      <c r="CA1674" s="62"/>
      <c r="CB1674" s="62"/>
      <c r="CC1674" s="62"/>
      <c r="CD1674" s="62"/>
      <c r="CE1674" s="62"/>
      <c r="CF1674" s="62"/>
      <c r="CG1674" s="62"/>
      <c r="CH1674" s="62"/>
      <c r="CI1674" s="62"/>
      <c r="CJ1674" s="62"/>
    </row>
    <row r="1675" spans="1:88" x14ac:dyDescent="0.25">
      <c r="A1675" s="365"/>
      <c r="B1675" s="365"/>
      <c r="C1675" s="365"/>
      <c r="D1675" s="365"/>
      <c r="E1675" s="365"/>
      <c r="F1675" s="365"/>
      <c r="G1675" s="367" t="s">
        <v>2807</v>
      </c>
      <c r="H1675" s="367" t="s">
        <v>2280</v>
      </c>
      <c r="I1675" s="367" t="s">
        <v>1769</v>
      </c>
      <c r="J1675" s="367" t="s">
        <v>2022</v>
      </c>
      <c r="K1675" s="368"/>
      <c r="L1675" s="369">
        <v>500</v>
      </c>
      <c r="M1675" s="368"/>
      <c r="N1675" s="368"/>
      <c r="O1675" s="368"/>
      <c r="P1675" s="365"/>
      <c r="Q1675" s="365"/>
      <c r="R1675" s="370">
        <v>2</v>
      </c>
      <c r="S1675" s="370">
        <f t="shared" ref="S1675:S1680" si="158">+L1675-R1675</f>
        <v>498</v>
      </c>
      <c r="T1675" s="371"/>
    </row>
    <row r="1676" spans="1:88" s="12" customFormat="1" x14ac:dyDescent="0.25">
      <c r="A1676" s="368"/>
      <c r="B1676" s="368"/>
      <c r="C1676" s="368"/>
      <c r="D1676" s="368"/>
      <c r="E1676" s="368"/>
      <c r="F1676" s="368"/>
      <c r="G1676" s="367" t="s">
        <v>2852</v>
      </c>
      <c r="H1676" s="367" t="s">
        <v>2281</v>
      </c>
      <c r="I1676" s="367" t="s">
        <v>2853</v>
      </c>
      <c r="J1676" s="367" t="s">
        <v>2022</v>
      </c>
      <c r="K1676" s="368"/>
      <c r="L1676" s="369">
        <v>1250</v>
      </c>
      <c r="M1676" s="368"/>
      <c r="N1676" s="368"/>
      <c r="O1676" s="368"/>
      <c r="P1676" s="368"/>
      <c r="Q1676" s="368"/>
      <c r="R1676" s="370">
        <v>2</v>
      </c>
      <c r="S1676" s="370">
        <f t="shared" si="158"/>
        <v>1248</v>
      </c>
      <c r="T1676" s="370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  <c r="CB1676" s="6"/>
      <c r="CC1676" s="6"/>
      <c r="CD1676" s="6"/>
      <c r="CE1676" s="6"/>
      <c r="CF1676" s="6"/>
      <c r="CG1676" s="6"/>
      <c r="CH1676" s="6"/>
      <c r="CI1676" s="6"/>
      <c r="CJ1676" s="6"/>
    </row>
    <row r="1677" spans="1:88" s="12" customFormat="1" x14ac:dyDescent="0.25">
      <c r="A1677" s="368"/>
      <c r="B1677" s="368"/>
      <c r="C1677" s="368"/>
      <c r="D1677" s="368"/>
      <c r="E1677" s="368"/>
      <c r="F1677" s="368"/>
      <c r="G1677" s="367" t="s">
        <v>834</v>
      </c>
      <c r="H1677" s="367" t="s">
        <v>2884</v>
      </c>
      <c r="I1677" s="367" t="s">
        <v>1101</v>
      </c>
      <c r="J1677" s="367" t="s">
        <v>1704</v>
      </c>
      <c r="K1677" s="368"/>
      <c r="L1677" s="369">
        <v>1750</v>
      </c>
      <c r="M1677" s="368"/>
      <c r="N1677" s="368"/>
      <c r="O1677" s="368"/>
      <c r="P1677" s="368"/>
      <c r="Q1677" s="368"/>
      <c r="R1677" s="370">
        <v>2</v>
      </c>
      <c r="S1677" s="370">
        <v>750</v>
      </c>
      <c r="T1677" s="370">
        <f t="shared" ref="T1677" si="159">+L1677-R1677-S1677</f>
        <v>998</v>
      </c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/>
      <c r="BU1677" s="6"/>
      <c r="BV1677" s="6"/>
      <c r="BW1677" s="6"/>
      <c r="BX1677" s="6"/>
      <c r="BY1677" s="6"/>
      <c r="BZ1677" s="6"/>
      <c r="CA1677" s="6"/>
      <c r="CB1677" s="6"/>
      <c r="CC1677" s="6"/>
      <c r="CD1677" s="6"/>
      <c r="CE1677" s="6"/>
      <c r="CF1677" s="6"/>
      <c r="CG1677" s="6"/>
      <c r="CH1677" s="6"/>
      <c r="CI1677" s="6"/>
      <c r="CJ1677" s="6"/>
    </row>
    <row r="1678" spans="1:88" s="12" customFormat="1" x14ac:dyDescent="0.25">
      <c r="A1678" s="368"/>
      <c r="B1678" s="368"/>
      <c r="C1678" s="368"/>
      <c r="D1678" s="368"/>
      <c r="E1678" s="368"/>
      <c r="F1678" s="368"/>
      <c r="G1678" s="367" t="s">
        <v>2886</v>
      </c>
      <c r="H1678" s="367" t="s">
        <v>2885</v>
      </c>
      <c r="I1678" s="367" t="s">
        <v>1851</v>
      </c>
      <c r="J1678" s="367" t="s">
        <v>2022</v>
      </c>
      <c r="K1678" s="368"/>
      <c r="L1678" s="369">
        <v>650</v>
      </c>
      <c r="M1678" s="368"/>
      <c r="N1678" s="368"/>
      <c r="O1678" s="368"/>
      <c r="P1678" s="368"/>
      <c r="Q1678" s="368"/>
      <c r="R1678" s="370">
        <v>2</v>
      </c>
      <c r="S1678" s="370">
        <f t="shared" ref="S1678" si="160">+L1678-R1678</f>
        <v>648</v>
      </c>
      <c r="T1678" s="370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  <c r="BU1678" s="6"/>
      <c r="BV1678" s="6"/>
      <c r="BW1678" s="6"/>
      <c r="BX1678" s="6"/>
      <c r="BY1678" s="6"/>
      <c r="BZ1678" s="6"/>
      <c r="CA1678" s="6"/>
      <c r="CB1678" s="6"/>
      <c r="CC1678" s="6"/>
      <c r="CD1678" s="6"/>
      <c r="CE1678" s="6"/>
      <c r="CF1678" s="6"/>
      <c r="CG1678" s="6"/>
      <c r="CH1678" s="6"/>
      <c r="CI1678" s="6"/>
      <c r="CJ1678" s="6"/>
    </row>
    <row r="1679" spans="1:88" s="12" customFormat="1" x14ac:dyDescent="0.25">
      <c r="A1679" s="368"/>
      <c r="B1679" s="368"/>
      <c r="C1679" s="368"/>
      <c r="D1679" s="368"/>
      <c r="E1679" s="368"/>
      <c r="F1679" s="368"/>
      <c r="G1679" s="366" t="s">
        <v>960</v>
      </c>
      <c r="H1679" s="366" t="s">
        <v>253</v>
      </c>
      <c r="I1679" s="366" t="s">
        <v>1849</v>
      </c>
      <c r="J1679" s="367" t="s">
        <v>2022</v>
      </c>
      <c r="K1679" s="368"/>
      <c r="L1679" s="369">
        <v>450</v>
      </c>
      <c r="M1679" s="368"/>
      <c r="N1679" s="368"/>
      <c r="O1679" s="368"/>
      <c r="P1679" s="368"/>
      <c r="Q1679" s="368"/>
      <c r="R1679" s="370">
        <v>2</v>
      </c>
      <c r="S1679" s="370">
        <f t="shared" si="158"/>
        <v>448</v>
      </c>
      <c r="T1679" s="370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  <c r="BU1679" s="6"/>
      <c r="BV1679" s="6"/>
      <c r="BW1679" s="6"/>
      <c r="BX1679" s="6"/>
      <c r="BY1679" s="6"/>
      <c r="BZ1679" s="6"/>
      <c r="CA1679" s="6"/>
      <c r="CB1679" s="6"/>
      <c r="CC1679" s="6"/>
      <c r="CD1679" s="6"/>
      <c r="CE1679" s="6"/>
      <c r="CF1679" s="6"/>
      <c r="CG1679" s="6"/>
      <c r="CH1679" s="6"/>
      <c r="CI1679" s="6"/>
      <c r="CJ1679" s="6"/>
    </row>
    <row r="1680" spans="1:88" x14ac:dyDescent="0.25">
      <c r="A1680" s="365"/>
      <c r="B1680" s="365"/>
      <c r="C1680" s="365"/>
      <c r="D1680" s="365"/>
      <c r="E1680" s="365"/>
      <c r="F1680" s="365"/>
      <c r="G1680" s="367" t="s">
        <v>2282</v>
      </c>
      <c r="H1680" s="367" t="s">
        <v>2283</v>
      </c>
      <c r="I1680" s="367" t="s">
        <v>2121</v>
      </c>
      <c r="J1680" s="367" t="s">
        <v>2022</v>
      </c>
      <c r="K1680" s="368"/>
      <c r="L1680" s="369">
        <v>650</v>
      </c>
      <c r="M1680" s="368"/>
      <c r="N1680" s="368"/>
      <c r="O1680" s="368"/>
      <c r="P1680" s="365"/>
      <c r="Q1680" s="365"/>
      <c r="R1680" s="370">
        <v>2</v>
      </c>
      <c r="S1680" s="370">
        <f t="shared" si="158"/>
        <v>648</v>
      </c>
      <c r="T1680" s="371"/>
    </row>
    <row r="1681" spans="1:88" x14ac:dyDescent="0.25">
      <c r="A1681" s="365"/>
      <c r="B1681" s="365"/>
      <c r="C1681" s="365"/>
      <c r="D1681" s="365"/>
      <c r="E1681" s="365"/>
      <c r="F1681" s="365"/>
      <c r="G1681" s="367" t="s">
        <v>2808</v>
      </c>
      <c r="H1681" s="367" t="s">
        <v>2284</v>
      </c>
      <c r="I1681" s="367" t="s">
        <v>2119</v>
      </c>
      <c r="J1681" s="367" t="s">
        <v>1704</v>
      </c>
      <c r="K1681" s="368"/>
      <c r="L1681" s="369">
        <v>2500</v>
      </c>
      <c r="M1681" s="368"/>
      <c r="N1681" s="368"/>
      <c r="O1681" s="368"/>
      <c r="P1681" s="365"/>
      <c r="Q1681" s="365"/>
      <c r="R1681" s="370">
        <v>2</v>
      </c>
      <c r="S1681" s="371">
        <v>1250</v>
      </c>
      <c r="T1681" s="370">
        <f t="shared" ref="T1681" si="161">+L1681-R1681-S1681</f>
        <v>1248</v>
      </c>
    </row>
    <row r="1682" spans="1:88" x14ac:dyDescent="0.25">
      <c r="A1682" s="365"/>
      <c r="B1682" s="365"/>
      <c r="C1682" s="365"/>
      <c r="D1682" s="365"/>
      <c r="E1682" s="365"/>
      <c r="F1682" s="365"/>
      <c r="G1682" s="367" t="s">
        <v>2809</v>
      </c>
      <c r="H1682" s="367" t="s">
        <v>2284</v>
      </c>
      <c r="I1682" s="367" t="s">
        <v>1691</v>
      </c>
      <c r="J1682" s="367" t="s">
        <v>2022</v>
      </c>
      <c r="K1682" s="368"/>
      <c r="L1682" s="369">
        <v>1750</v>
      </c>
      <c r="M1682" s="368"/>
      <c r="N1682" s="368"/>
      <c r="O1682" s="368"/>
      <c r="P1682" s="365"/>
      <c r="Q1682" s="365"/>
      <c r="R1682" s="370">
        <v>2</v>
      </c>
      <c r="S1682" s="370">
        <f>+L1682-R1682</f>
        <v>1748</v>
      </c>
      <c r="T1682" s="371"/>
    </row>
    <row r="1683" spans="1:88" x14ac:dyDescent="0.25">
      <c r="A1683" s="365"/>
      <c r="B1683" s="365"/>
      <c r="C1683" s="365"/>
      <c r="D1683" s="365"/>
      <c r="E1683" s="365"/>
      <c r="F1683" s="365"/>
      <c r="G1683" s="367" t="s">
        <v>2810</v>
      </c>
      <c r="H1683" s="367" t="s">
        <v>2284</v>
      </c>
      <c r="I1683" s="367" t="s">
        <v>1887</v>
      </c>
      <c r="J1683" s="367" t="s">
        <v>1704</v>
      </c>
      <c r="K1683" s="368"/>
      <c r="L1683" s="369">
        <v>1750</v>
      </c>
      <c r="M1683" s="368"/>
      <c r="N1683" s="368"/>
      <c r="O1683" s="368"/>
      <c r="P1683" s="365"/>
      <c r="Q1683" s="365"/>
      <c r="R1683" s="370">
        <v>2</v>
      </c>
      <c r="S1683" s="371">
        <v>500</v>
      </c>
      <c r="T1683" s="370">
        <f t="shared" ref="T1683:T1684" si="162">+L1683-R1683-S1683</f>
        <v>1248</v>
      </c>
    </row>
    <row r="1684" spans="1:88" x14ac:dyDescent="0.25">
      <c r="A1684" s="365"/>
      <c r="B1684" s="365"/>
      <c r="C1684" s="365"/>
      <c r="D1684" s="365"/>
      <c r="E1684" s="365"/>
      <c r="F1684" s="365"/>
      <c r="G1684" s="367" t="s">
        <v>2285</v>
      </c>
      <c r="H1684" s="367" t="s">
        <v>2286</v>
      </c>
      <c r="I1684" s="367" t="s">
        <v>1887</v>
      </c>
      <c r="J1684" s="367" t="s">
        <v>1704</v>
      </c>
      <c r="K1684" s="368"/>
      <c r="L1684" s="369">
        <v>1500</v>
      </c>
      <c r="M1684" s="368"/>
      <c r="N1684" s="368"/>
      <c r="O1684" s="368"/>
      <c r="P1684" s="365"/>
      <c r="Q1684" s="365"/>
      <c r="R1684" s="370">
        <v>2</v>
      </c>
      <c r="S1684" s="371">
        <v>500</v>
      </c>
      <c r="T1684" s="370">
        <f t="shared" si="162"/>
        <v>998</v>
      </c>
    </row>
    <row r="1685" spans="1:88" x14ac:dyDescent="0.25">
      <c r="A1685" s="365"/>
      <c r="B1685" s="365"/>
      <c r="C1685" s="365"/>
      <c r="D1685" s="365"/>
      <c r="E1685" s="365"/>
      <c r="F1685" s="365"/>
      <c r="G1685" s="367" t="s">
        <v>2287</v>
      </c>
      <c r="H1685" s="367" t="s">
        <v>2288</v>
      </c>
      <c r="I1685" s="367" t="s">
        <v>2121</v>
      </c>
      <c r="J1685" s="367" t="s">
        <v>2022</v>
      </c>
      <c r="K1685" s="368"/>
      <c r="L1685" s="369">
        <v>650</v>
      </c>
      <c r="M1685" s="368"/>
      <c r="N1685" s="368"/>
      <c r="O1685" s="368"/>
      <c r="P1685" s="365"/>
      <c r="Q1685" s="365"/>
      <c r="R1685" s="370">
        <v>2</v>
      </c>
      <c r="S1685" s="370">
        <f>+L1685-R1685</f>
        <v>648</v>
      </c>
      <c r="T1685" s="371"/>
    </row>
    <row r="1686" spans="1:88" x14ac:dyDescent="0.25">
      <c r="A1686" s="365"/>
      <c r="B1686" s="365"/>
      <c r="C1686" s="365"/>
      <c r="D1686" s="365"/>
      <c r="E1686" s="365"/>
      <c r="F1686" s="365"/>
      <c r="G1686" s="367" t="s">
        <v>2811</v>
      </c>
      <c r="H1686" s="367" t="s">
        <v>2289</v>
      </c>
      <c r="I1686" s="367" t="s">
        <v>1104</v>
      </c>
      <c r="J1686" s="367" t="s">
        <v>1704</v>
      </c>
      <c r="K1686" s="368"/>
      <c r="L1686" s="369">
        <v>2500</v>
      </c>
      <c r="M1686" s="368"/>
      <c r="N1686" s="368"/>
      <c r="O1686" s="368"/>
      <c r="P1686" s="365"/>
      <c r="Q1686" s="365"/>
      <c r="R1686" s="370">
        <v>2</v>
      </c>
      <c r="S1686" s="371">
        <v>750</v>
      </c>
      <c r="T1686" s="370">
        <f t="shared" ref="T1686" si="163">+L1686-R1686-S1686</f>
        <v>1748</v>
      </c>
    </row>
    <row r="1687" spans="1:88" x14ac:dyDescent="0.25">
      <c r="A1687" s="365"/>
      <c r="B1687" s="365"/>
      <c r="C1687" s="365"/>
      <c r="D1687" s="365"/>
      <c r="E1687" s="365"/>
      <c r="F1687" s="365"/>
      <c r="G1687" s="367" t="s">
        <v>2290</v>
      </c>
      <c r="H1687" s="367" t="s">
        <v>2291</v>
      </c>
      <c r="I1687" s="367" t="s">
        <v>1691</v>
      </c>
      <c r="J1687" s="367" t="s">
        <v>2022</v>
      </c>
      <c r="K1687" s="368"/>
      <c r="L1687" s="369">
        <v>1750</v>
      </c>
      <c r="M1687" s="368"/>
      <c r="N1687" s="368"/>
      <c r="O1687" s="368"/>
      <c r="P1687" s="365"/>
      <c r="Q1687" s="365"/>
      <c r="R1687" s="370">
        <v>2</v>
      </c>
      <c r="S1687" s="370">
        <f>+L1687-R1687</f>
        <v>1748</v>
      </c>
      <c r="T1687" s="371"/>
    </row>
    <row r="1688" spans="1:88" x14ac:dyDescent="0.25">
      <c r="A1688" s="365"/>
      <c r="B1688" s="365"/>
      <c r="C1688" s="365"/>
      <c r="D1688" s="365"/>
      <c r="E1688" s="365"/>
      <c r="F1688" s="365"/>
      <c r="G1688" s="367" t="s">
        <v>2292</v>
      </c>
      <c r="H1688" s="367" t="s">
        <v>2291</v>
      </c>
      <c r="I1688" s="367" t="s">
        <v>2113</v>
      </c>
      <c r="J1688" s="367" t="s">
        <v>1704</v>
      </c>
      <c r="K1688" s="368"/>
      <c r="L1688" s="369">
        <v>2000</v>
      </c>
      <c r="M1688" s="368"/>
      <c r="N1688" s="368"/>
      <c r="O1688" s="368"/>
      <c r="P1688" s="365"/>
      <c r="Q1688" s="365"/>
      <c r="R1688" s="370">
        <v>2</v>
      </c>
      <c r="S1688" s="371">
        <v>750</v>
      </c>
      <c r="T1688" s="370">
        <f t="shared" ref="T1688" si="164">+L1688-R1688-S1688</f>
        <v>1248</v>
      </c>
    </row>
    <row r="1689" spans="1:88" x14ac:dyDescent="0.25">
      <c r="A1689" s="365"/>
      <c r="B1689" s="365"/>
      <c r="C1689" s="365"/>
      <c r="D1689" s="365"/>
      <c r="E1689" s="365"/>
      <c r="F1689" s="365"/>
      <c r="G1689" s="367" t="s">
        <v>2812</v>
      </c>
      <c r="H1689" s="367" t="s">
        <v>2293</v>
      </c>
      <c r="I1689" s="367" t="s">
        <v>1769</v>
      </c>
      <c r="J1689" s="367" t="s">
        <v>2022</v>
      </c>
      <c r="K1689" s="368"/>
      <c r="L1689" s="369">
        <v>500</v>
      </c>
      <c r="M1689" s="368"/>
      <c r="N1689" s="368"/>
      <c r="O1689" s="368"/>
      <c r="P1689" s="365"/>
      <c r="Q1689" s="365"/>
      <c r="R1689" s="370">
        <v>2</v>
      </c>
      <c r="S1689" s="370">
        <f t="shared" ref="S1689:S1691" si="165">+L1689-R1689</f>
        <v>498</v>
      </c>
      <c r="T1689" s="371"/>
    </row>
    <row r="1690" spans="1:88" x14ac:dyDescent="0.25">
      <c r="A1690" s="365"/>
      <c r="B1690" s="365"/>
      <c r="C1690" s="365"/>
      <c r="D1690" s="365"/>
      <c r="E1690" s="365"/>
      <c r="F1690" s="365"/>
      <c r="G1690" s="367" t="s">
        <v>2294</v>
      </c>
      <c r="H1690" s="367" t="s">
        <v>2295</v>
      </c>
      <c r="I1690" s="367" t="s">
        <v>1548</v>
      </c>
      <c r="J1690" s="367" t="s">
        <v>2022</v>
      </c>
      <c r="K1690" s="368"/>
      <c r="L1690" s="369">
        <v>1250</v>
      </c>
      <c r="M1690" s="368"/>
      <c r="N1690" s="368"/>
      <c r="O1690" s="368"/>
      <c r="P1690" s="365"/>
      <c r="Q1690" s="365"/>
      <c r="R1690" s="370">
        <v>2</v>
      </c>
      <c r="S1690" s="370">
        <f t="shared" si="165"/>
        <v>1248</v>
      </c>
      <c r="T1690" s="371"/>
    </row>
    <row r="1691" spans="1:88" x14ac:dyDescent="0.25">
      <c r="A1691" s="365"/>
      <c r="B1691" s="365"/>
      <c r="C1691" s="365"/>
      <c r="D1691" s="365"/>
      <c r="E1691" s="365"/>
      <c r="F1691" s="365"/>
      <c r="G1691" s="367" t="s">
        <v>2813</v>
      </c>
      <c r="H1691" s="367" t="s">
        <v>2296</v>
      </c>
      <c r="I1691" s="367" t="s">
        <v>2121</v>
      </c>
      <c r="J1691" s="367" t="s">
        <v>2022</v>
      </c>
      <c r="K1691" s="368"/>
      <c r="L1691" s="369">
        <v>650</v>
      </c>
      <c r="M1691" s="368"/>
      <c r="N1691" s="368"/>
      <c r="O1691" s="368"/>
      <c r="P1691" s="365"/>
      <c r="Q1691" s="365"/>
      <c r="R1691" s="370">
        <v>2</v>
      </c>
      <c r="S1691" s="370">
        <f t="shared" si="165"/>
        <v>648</v>
      </c>
      <c r="T1691" s="371"/>
    </row>
    <row r="1692" spans="1:88" x14ac:dyDescent="0.25">
      <c r="A1692" s="365"/>
      <c r="B1692" s="365"/>
      <c r="C1692" s="365"/>
      <c r="D1692" s="365"/>
      <c r="E1692" s="365"/>
      <c r="F1692" s="365"/>
      <c r="G1692" s="366" t="s">
        <v>1882</v>
      </c>
      <c r="H1692" s="366" t="s">
        <v>1248</v>
      </c>
      <c r="I1692" s="366" t="s">
        <v>1104</v>
      </c>
      <c r="J1692" s="367" t="s">
        <v>1704</v>
      </c>
      <c r="K1692" s="368"/>
      <c r="L1692" s="369">
        <v>2500</v>
      </c>
      <c r="M1692" s="368"/>
      <c r="N1692" s="368"/>
      <c r="O1692" s="368"/>
      <c r="P1692" s="365"/>
      <c r="Q1692" s="365"/>
      <c r="R1692" s="370">
        <v>2</v>
      </c>
      <c r="S1692" s="371">
        <v>750</v>
      </c>
      <c r="T1692" s="370">
        <f t="shared" ref="T1692:T1697" si="166">+L1692-R1692-S1692</f>
        <v>1748</v>
      </c>
    </row>
    <row r="1693" spans="1:88" x14ac:dyDescent="0.25">
      <c r="A1693" s="365"/>
      <c r="B1693" s="365"/>
      <c r="C1693" s="365"/>
      <c r="D1693" s="365"/>
      <c r="E1693" s="365"/>
      <c r="F1693" s="365"/>
      <c r="G1693" s="366" t="s">
        <v>1883</v>
      </c>
      <c r="H1693" s="366" t="s">
        <v>629</v>
      </c>
      <c r="I1693" s="366" t="s">
        <v>1874</v>
      </c>
      <c r="J1693" s="367" t="s">
        <v>1704</v>
      </c>
      <c r="K1693" s="368"/>
      <c r="L1693" s="369">
        <v>5000</v>
      </c>
      <c r="M1693" s="368"/>
      <c r="N1693" s="368"/>
      <c r="O1693" s="368"/>
      <c r="P1693" s="365"/>
      <c r="Q1693" s="365"/>
      <c r="R1693" s="370">
        <v>2</v>
      </c>
      <c r="S1693" s="371">
        <v>1500</v>
      </c>
      <c r="T1693" s="370">
        <f t="shared" si="166"/>
        <v>3498</v>
      </c>
    </row>
    <row r="1694" spans="1:88" s="12" customFormat="1" x14ac:dyDescent="0.25">
      <c r="A1694" s="368"/>
      <c r="B1694" s="368"/>
      <c r="C1694" s="368"/>
      <c r="D1694" s="368"/>
      <c r="E1694" s="368"/>
      <c r="F1694" s="368"/>
      <c r="G1694" s="367" t="s">
        <v>2893</v>
      </c>
      <c r="H1694" s="367" t="s">
        <v>2297</v>
      </c>
      <c r="I1694" s="367" t="s">
        <v>2276</v>
      </c>
      <c r="J1694" s="367" t="s">
        <v>1704</v>
      </c>
      <c r="K1694" s="368"/>
      <c r="L1694" s="369">
        <v>5000</v>
      </c>
      <c r="M1694" s="368"/>
      <c r="N1694" s="368"/>
      <c r="O1694" s="368"/>
      <c r="P1694" s="368"/>
      <c r="Q1694" s="368"/>
      <c r="R1694" s="370">
        <v>250</v>
      </c>
      <c r="S1694" s="370">
        <v>1250</v>
      </c>
      <c r="T1694" s="370">
        <f t="shared" si="166"/>
        <v>3500</v>
      </c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  <c r="CB1694" s="6"/>
      <c r="CC1694" s="6"/>
      <c r="CD1694" s="6"/>
      <c r="CE1694" s="6"/>
      <c r="CF1694" s="6"/>
      <c r="CG1694" s="6"/>
      <c r="CH1694" s="6"/>
      <c r="CI1694" s="6"/>
      <c r="CJ1694" s="6"/>
    </row>
    <row r="1695" spans="1:88" s="12" customFormat="1" x14ac:dyDescent="0.25">
      <c r="A1695" s="368"/>
      <c r="B1695" s="368"/>
      <c r="C1695" s="368"/>
      <c r="D1695" s="368"/>
      <c r="E1695" s="368"/>
      <c r="F1695" s="368"/>
      <c r="G1695" s="367" t="s">
        <v>2927</v>
      </c>
      <c r="H1695" s="367" t="s">
        <v>2298</v>
      </c>
      <c r="I1695" s="367" t="s">
        <v>1887</v>
      </c>
      <c r="J1695" s="367" t="s">
        <v>1704</v>
      </c>
      <c r="K1695" s="368"/>
      <c r="L1695" s="369">
        <v>2500</v>
      </c>
      <c r="M1695" s="368"/>
      <c r="N1695" s="368"/>
      <c r="O1695" s="368"/>
      <c r="P1695" s="368"/>
      <c r="Q1695" s="368"/>
      <c r="R1695" s="370">
        <v>2</v>
      </c>
      <c r="S1695" s="370">
        <v>750</v>
      </c>
      <c r="T1695" s="370">
        <f t="shared" si="166"/>
        <v>1748</v>
      </c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  <c r="CB1695" s="6"/>
      <c r="CC1695" s="6"/>
      <c r="CD1695" s="6"/>
      <c r="CE1695" s="6"/>
      <c r="CF1695" s="6"/>
      <c r="CG1695" s="6"/>
      <c r="CH1695" s="6"/>
      <c r="CI1695" s="6"/>
      <c r="CJ1695" s="6"/>
    </row>
    <row r="1696" spans="1:88" s="12" customFormat="1" x14ac:dyDescent="0.25">
      <c r="A1696" s="368"/>
      <c r="B1696" s="368"/>
      <c r="C1696" s="368"/>
      <c r="D1696" s="368"/>
      <c r="E1696" s="368"/>
      <c r="F1696" s="368"/>
      <c r="G1696" s="367" t="s">
        <v>2926</v>
      </c>
      <c r="H1696" s="367" t="s">
        <v>2298</v>
      </c>
      <c r="I1696" s="367" t="s">
        <v>1104</v>
      </c>
      <c r="J1696" s="367" t="s">
        <v>1704</v>
      </c>
      <c r="K1696" s="368"/>
      <c r="L1696" s="369">
        <v>2500</v>
      </c>
      <c r="M1696" s="368"/>
      <c r="N1696" s="368"/>
      <c r="O1696" s="368"/>
      <c r="P1696" s="368"/>
      <c r="Q1696" s="368"/>
      <c r="R1696" s="370">
        <v>2</v>
      </c>
      <c r="S1696" s="370">
        <v>1000</v>
      </c>
      <c r="T1696" s="370">
        <f t="shared" si="166"/>
        <v>1498</v>
      </c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  <c r="CB1696" s="6"/>
      <c r="CC1696" s="6"/>
      <c r="CD1696" s="6"/>
      <c r="CE1696" s="6"/>
      <c r="CF1696" s="6"/>
      <c r="CG1696" s="6"/>
      <c r="CH1696" s="6"/>
      <c r="CI1696" s="6"/>
      <c r="CJ1696" s="6"/>
    </row>
    <row r="1697" spans="1:88" s="12" customFormat="1" x14ac:dyDescent="0.25">
      <c r="A1697" s="368"/>
      <c r="B1697" s="368"/>
      <c r="C1697" s="368"/>
      <c r="D1697" s="368"/>
      <c r="E1697" s="368"/>
      <c r="F1697" s="368"/>
      <c r="G1697" s="367" t="s">
        <v>2924</v>
      </c>
      <c r="H1697" s="367" t="s">
        <v>848</v>
      </c>
      <c r="I1697" s="367" t="s">
        <v>1860</v>
      </c>
      <c r="J1697" s="367" t="s">
        <v>1704</v>
      </c>
      <c r="K1697" s="368"/>
      <c r="L1697" s="369">
        <v>2500</v>
      </c>
      <c r="M1697" s="368"/>
      <c r="N1697" s="368"/>
      <c r="O1697" s="368"/>
      <c r="P1697" s="368"/>
      <c r="Q1697" s="368"/>
      <c r="R1697" s="370">
        <v>2</v>
      </c>
      <c r="S1697" s="370">
        <v>1000</v>
      </c>
      <c r="T1697" s="370">
        <f t="shared" si="166"/>
        <v>1498</v>
      </c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  <c r="CB1697" s="6"/>
      <c r="CC1697" s="6"/>
      <c r="CD1697" s="6"/>
      <c r="CE1697" s="6"/>
      <c r="CF1697" s="6"/>
      <c r="CG1697" s="6"/>
      <c r="CH1697" s="6"/>
      <c r="CI1697" s="6"/>
      <c r="CJ1697" s="6"/>
    </row>
    <row r="1698" spans="1:88" s="12" customFormat="1" x14ac:dyDescent="0.25">
      <c r="A1698" s="368"/>
      <c r="B1698" s="368"/>
      <c r="C1698" s="368"/>
      <c r="D1698" s="368"/>
      <c r="E1698" s="368"/>
      <c r="F1698" s="368"/>
      <c r="G1698" s="366" t="s">
        <v>1933</v>
      </c>
      <c r="H1698" s="366" t="s">
        <v>1932</v>
      </c>
      <c r="I1698" s="366" t="s">
        <v>1887</v>
      </c>
      <c r="J1698" s="367" t="s">
        <v>1704</v>
      </c>
      <c r="K1698" s="368"/>
      <c r="L1698" s="369">
        <v>2500</v>
      </c>
      <c r="M1698" s="368"/>
      <c r="N1698" s="368"/>
      <c r="O1698" s="368"/>
      <c r="P1698" s="368"/>
      <c r="Q1698" s="368"/>
      <c r="R1698" s="370">
        <v>2</v>
      </c>
      <c r="S1698" s="370">
        <v>500</v>
      </c>
      <c r="T1698" s="370">
        <f t="shared" ref="T1698:T1724" si="167">+L1698-R1698-S1698</f>
        <v>1998</v>
      </c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  <c r="BV1698" s="6"/>
      <c r="BW1698" s="6"/>
      <c r="BX1698" s="6"/>
      <c r="BY1698" s="6"/>
      <c r="BZ1698" s="6"/>
      <c r="CA1698" s="6"/>
      <c r="CB1698" s="6"/>
      <c r="CC1698" s="6"/>
      <c r="CD1698" s="6"/>
      <c r="CE1698" s="6"/>
      <c r="CF1698" s="6"/>
      <c r="CG1698" s="6"/>
      <c r="CH1698" s="6"/>
      <c r="CI1698" s="6"/>
      <c r="CJ1698" s="6"/>
    </row>
    <row r="1699" spans="1:88" s="12" customFormat="1" x14ac:dyDescent="0.25">
      <c r="A1699" s="408"/>
      <c r="B1699" s="408"/>
      <c r="C1699" s="408"/>
      <c r="D1699" s="408"/>
      <c r="E1699" s="408"/>
      <c r="F1699" s="408"/>
      <c r="G1699" s="366" t="s">
        <v>57</v>
      </c>
      <c r="H1699" s="366" t="s">
        <v>1884</v>
      </c>
      <c r="I1699" s="366" t="s">
        <v>744</v>
      </c>
      <c r="J1699" s="367" t="s">
        <v>1704</v>
      </c>
      <c r="K1699" s="368"/>
      <c r="L1699" s="369">
        <v>1500</v>
      </c>
      <c r="M1699" s="368"/>
      <c r="N1699" s="368"/>
      <c r="O1699" s="368"/>
      <c r="P1699" s="368"/>
      <c r="Q1699" s="368"/>
      <c r="R1699" s="370">
        <v>250</v>
      </c>
      <c r="S1699" s="370">
        <v>500</v>
      </c>
      <c r="T1699" s="370">
        <f t="shared" si="167"/>
        <v>750</v>
      </c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  <c r="BU1699" s="6"/>
      <c r="BV1699" s="6"/>
      <c r="BW1699" s="6"/>
      <c r="BX1699" s="6"/>
      <c r="BY1699" s="6"/>
      <c r="BZ1699" s="6"/>
      <c r="CA1699" s="6"/>
      <c r="CB1699" s="6"/>
      <c r="CC1699" s="6"/>
      <c r="CD1699" s="6"/>
      <c r="CE1699" s="6"/>
      <c r="CF1699" s="6"/>
      <c r="CG1699" s="6"/>
      <c r="CH1699" s="6"/>
      <c r="CI1699" s="6"/>
      <c r="CJ1699" s="6"/>
    </row>
    <row r="1700" spans="1:88" s="12" customFormat="1" x14ac:dyDescent="0.25">
      <c r="A1700" s="368"/>
      <c r="B1700" s="368"/>
      <c r="C1700" s="368"/>
      <c r="D1700" s="368"/>
      <c r="E1700" s="368"/>
      <c r="F1700" s="368"/>
      <c r="G1700" s="366" t="s">
        <v>57</v>
      </c>
      <c r="H1700" s="366" t="s">
        <v>2894</v>
      </c>
      <c r="I1700" s="366" t="s">
        <v>744</v>
      </c>
      <c r="J1700" s="367" t="s">
        <v>1704</v>
      </c>
      <c r="K1700" s="368"/>
      <c r="L1700" s="369">
        <v>5000</v>
      </c>
      <c r="M1700" s="368"/>
      <c r="N1700" s="368"/>
      <c r="O1700" s="368"/>
      <c r="P1700" s="368"/>
      <c r="Q1700" s="368"/>
      <c r="R1700" s="370">
        <v>250</v>
      </c>
      <c r="S1700" s="370">
        <v>1250</v>
      </c>
      <c r="T1700" s="370">
        <f t="shared" si="167"/>
        <v>3500</v>
      </c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  <c r="BU1700" s="6"/>
      <c r="BV1700" s="6"/>
      <c r="BW1700" s="6"/>
      <c r="BX1700" s="6"/>
      <c r="BY1700" s="6"/>
      <c r="BZ1700" s="6"/>
      <c r="CA1700" s="6"/>
      <c r="CB1700" s="6"/>
      <c r="CC1700" s="6"/>
      <c r="CD1700" s="6"/>
      <c r="CE1700" s="6"/>
      <c r="CF1700" s="6"/>
      <c r="CG1700" s="6"/>
      <c r="CH1700" s="6"/>
      <c r="CI1700" s="6"/>
      <c r="CJ1700" s="6"/>
    </row>
    <row r="1701" spans="1:88" s="149" customFormat="1" ht="31.5" x14ac:dyDescent="0.25">
      <c r="A1701" s="387"/>
      <c r="B1701" s="387"/>
      <c r="C1701" s="387"/>
      <c r="D1701" s="387"/>
      <c r="E1701" s="387"/>
      <c r="F1701" s="387"/>
      <c r="G1701" s="388" t="s">
        <v>2930</v>
      </c>
      <c r="H1701" s="374" t="s">
        <v>2917</v>
      </c>
      <c r="I1701" s="374" t="s">
        <v>2932</v>
      </c>
      <c r="J1701" s="386" t="s">
        <v>1704</v>
      </c>
      <c r="K1701" s="387"/>
      <c r="L1701" s="369">
        <v>5000</v>
      </c>
      <c r="M1701" s="387"/>
      <c r="N1701" s="387"/>
      <c r="O1701" s="387"/>
      <c r="P1701" s="387"/>
      <c r="Q1701" s="387"/>
      <c r="R1701" s="369">
        <v>2</v>
      </c>
      <c r="S1701" s="369">
        <v>1250</v>
      </c>
      <c r="T1701" s="369">
        <f t="shared" si="167"/>
        <v>3748</v>
      </c>
      <c r="U1701" s="62"/>
      <c r="V1701" s="62"/>
      <c r="W1701" s="62"/>
      <c r="X1701" s="62"/>
      <c r="Y1701" s="62"/>
      <c r="Z1701" s="62"/>
      <c r="AA1701" s="62"/>
      <c r="AB1701" s="62"/>
      <c r="AC1701" s="62"/>
      <c r="AD1701" s="62"/>
      <c r="AE1701" s="62"/>
      <c r="AF1701" s="62"/>
      <c r="AG1701" s="62"/>
      <c r="AH1701" s="62"/>
      <c r="AI1701" s="62"/>
      <c r="AJ1701" s="62"/>
      <c r="AK1701" s="62"/>
      <c r="AL1701" s="62"/>
      <c r="AM1701" s="62"/>
      <c r="AN1701" s="62"/>
      <c r="AO1701" s="62"/>
      <c r="AP1701" s="62"/>
      <c r="AQ1701" s="62"/>
      <c r="AR1701" s="62"/>
      <c r="AS1701" s="62"/>
      <c r="AT1701" s="62"/>
      <c r="AU1701" s="62"/>
      <c r="AV1701" s="62"/>
      <c r="AW1701" s="62"/>
      <c r="AX1701" s="62"/>
      <c r="AY1701" s="62"/>
      <c r="AZ1701" s="62"/>
      <c r="BA1701" s="62"/>
      <c r="BB1701" s="62"/>
      <c r="BC1701" s="62"/>
      <c r="BD1701" s="62"/>
      <c r="BE1701" s="62"/>
      <c r="BF1701" s="62"/>
      <c r="BG1701" s="62"/>
      <c r="BH1701" s="62"/>
      <c r="BI1701" s="62"/>
      <c r="BJ1701" s="62"/>
      <c r="BK1701" s="62"/>
      <c r="BL1701" s="62"/>
      <c r="BM1701" s="62"/>
      <c r="BN1701" s="62"/>
      <c r="BO1701" s="62"/>
      <c r="BP1701" s="62"/>
      <c r="BQ1701" s="62"/>
      <c r="BR1701" s="62"/>
      <c r="BS1701" s="62"/>
      <c r="BT1701" s="62"/>
      <c r="BU1701" s="62"/>
      <c r="BV1701" s="62"/>
      <c r="BW1701" s="62"/>
      <c r="BX1701" s="62"/>
      <c r="BY1701" s="62"/>
      <c r="BZ1701" s="62"/>
      <c r="CA1701" s="62"/>
      <c r="CB1701" s="62"/>
      <c r="CC1701" s="62"/>
      <c r="CD1701" s="62"/>
      <c r="CE1701" s="62"/>
      <c r="CF1701" s="62"/>
      <c r="CG1701" s="62"/>
      <c r="CH1701" s="62"/>
      <c r="CI1701" s="62"/>
      <c r="CJ1701" s="62"/>
    </row>
    <row r="1702" spans="1:88" s="12" customFormat="1" x14ac:dyDescent="0.25">
      <c r="A1702" s="368"/>
      <c r="B1702" s="368"/>
      <c r="C1702" s="368"/>
      <c r="D1702" s="368"/>
      <c r="E1702" s="368"/>
      <c r="F1702" s="368"/>
      <c r="G1702" s="393" t="s">
        <v>2918</v>
      </c>
      <c r="H1702" s="366" t="s">
        <v>2917</v>
      </c>
      <c r="I1702" s="366" t="s">
        <v>1039</v>
      </c>
      <c r="J1702" s="367" t="s">
        <v>2022</v>
      </c>
      <c r="K1702" s="368"/>
      <c r="L1702" s="369">
        <v>450</v>
      </c>
      <c r="M1702" s="368"/>
      <c r="N1702" s="368"/>
      <c r="O1702" s="368"/>
      <c r="P1702" s="368"/>
      <c r="Q1702" s="368"/>
      <c r="R1702" s="370">
        <v>2</v>
      </c>
      <c r="S1702" s="370">
        <f>+L1702-R1702</f>
        <v>448</v>
      </c>
      <c r="T1702" s="370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  <c r="BV1702" s="6"/>
      <c r="BW1702" s="6"/>
      <c r="BX1702" s="6"/>
      <c r="BY1702" s="6"/>
      <c r="BZ1702" s="6"/>
      <c r="CA1702" s="6"/>
      <c r="CB1702" s="6"/>
      <c r="CC1702" s="6"/>
      <c r="CD1702" s="6"/>
      <c r="CE1702" s="6"/>
      <c r="CF1702" s="6"/>
      <c r="CG1702" s="6"/>
      <c r="CH1702" s="6"/>
      <c r="CI1702" s="6"/>
      <c r="CJ1702" s="6"/>
    </row>
    <row r="1703" spans="1:88" s="12" customFormat="1" x14ac:dyDescent="0.25">
      <c r="A1703" s="368"/>
      <c r="B1703" s="368"/>
      <c r="C1703" s="368"/>
      <c r="D1703" s="368"/>
      <c r="E1703" s="368"/>
      <c r="F1703" s="368"/>
      <c r="G1703" s="393" t="s">
        <v>2919</v>
      </c>
      <c r="H1703" s="366" t="s">
        <v>2917</v>
      </c>
      <c r="I1703" s="366" t="s">
        <v>2121</v>
      </c>
      <c r="J1703" s="367" t="s">
        <v>2022</v>
      </c>
      <c r="K1703" s="368"/>
      <c r="L1703" s="369">
        <v>750</v>
      </c>
      <c r="M1703" s="368"/>
      <c r="N1703" s="368"/>
      <c r="O1703" s="368"/>
      <c r="P1703" s="368"/>
      <c r="Q1703" s="368"/>
      <c r="R1703" s="370">
        <v>2</v>
      </c>
      <c r="S1703" s="370">
        <f>+L1703-R1703</f>
        <v>748</v>
      </c>
      <c r="T1703" s="370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  <c r="CB1703" s="6"/>
      <c r="CC1703" s="6"/>
      <c r="CD1703" s="6"/>
      <c r="CE1703" s="6"/>
      <c r="CF1703" s="6"/>
      <c r="CG1703" s="6"/>
      <c r="CH1703" s="6"/>
      <c r="CI1703" s="6"/>
      <c r="CJ1703" s="6"/>
    </row>
    <row r="1704" spans="1:88" s="12" customFormat="1" x14ac:dyDescent="0.25">
      <c r="A1704" s="368"/>
      <c r="B1704" s="368"/>
      <c r="C1704" s="368"/>
      <c r="D1704" s="368"/>
      <c r="E1704" s="368"/>
      <c r="F1704" s="368"/>
      <c r="G1704" s="393" t="s">
        <v>2920</v>
      </c>
      <c r="H1704" s="366" t="s">
        <v>2917</v>
      </c>
      <c r="I1704" s="366" t="s">
        <v>1039</v>
      </c>
      <c r="J1704" s="367" t="s">
        <v>2022</v>
      </c>
      <c r="K1704" s="368"/>
      <c r="L1704" s="369">
        <v>350</v>
      </c>
      <c r="M1704" s="368"/>
      <c r="N1704" s="368"/>
      <c r="O1704" s="368"/>
      <c r="P1704" s="368"/>
      <c r="Q1704" s="368"/>
      <c r="R1704" s="370">
        <v>2</v>
      </c>
      <c r="S1704" s="370">
        <f>+L1704-R1704</f>
        <v>348</v>
      </c>
      <c r="T1704" s="370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  <c r="CB1704" s="6"/>
      <c r="CC1704" s="6"/>
      <c r="CD1704" s="6"/>
      <c r="CE1704" s="6"/>
      <c r="CF1704" s="6"/>
      <c r="CG1704" s="6"/>
      <c r="CH1704" s="6"/>
      <c r="CI1704" s="6"/>
      <c r="CJ1704" s="6"/>
    </row>
    <row r="1705" spans="1:88" s="12" customFormat="1" x14ac:dyDescent="0.25">
      <c r="A1705" s="368"/>
      <c r="B1705" s="368"/>
      <c r="C1705" s="368"/>
      <c r="D1705" s="368"/>
      <c r="E1705" s="368"/>
      <c r="F1705" s="368"/>
      <c r="G1705" s="366" t="s">
        <v>57</v>
      </c>
      <c r="H1705" s="366" t="s">
        <v>2895</v>
      </c>
      <c r="I1705" s="366" t="s">
        <v>744</v>
      </c>
      <c r="J1705" s="367" t="s">
        <v>1704</v>
      </c>
      <c r="K1705" s="368"/>
      <c r="L1705" s="369">
        <v>5000</v>
      </c>
      <c r="M1705" s="368"/>
      <c r="N1705" s="368"/>
      <c r="O1705" s="368"/>
      <c r="P1705" s="368"/>
      <c r="Q1705" s="368"/>
      <c r="R1705" s="370">
        <v>2</v>
      </c>
      <c r="S1705" s="370">
        <v>1250</v>
      </c>
      <c r="T1705" s="370">
        <f t="shared" si="167"/>
        <v>3748</v>
      </c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  <c r="CB1705" s="6"/>
      <c r="CC1705" s="6"/>
      <c r="CD1705" s="6"/>
      <c r="CE1705" s="6"/>
      <c r="CF1705" s="6"/>
      <c r="CG1705" s="6"/>
      <c r="CH1705" s="6"/>
      <c r="CI1705" s="6"/>
      <c r="CJ1705" s="6"/>
    </row>
    <row r="1706" spans="1:88" s="12" customFormat="1" x14ac:dyDescent="0.25">
      <c r="A1706" s="408"/>
      <c r="B1706" s="408"/>
      <c r="C1706" s="408"/>
      <c r="D1706" s="408"/>
      <c r="E1706" s="408"/>
      <c r="F1706" s="408"/>
      <c r="G1706" s="366" t="s">
        <v>2931</v>
      </c>
      <c r="H1706" s="366" t="s">
        <v>193</v>
      </c>
      <c r="I1706" s="366" t="s">
        <v>2933</v>
      </c>
      <c r="J1706" s="367" t="s">
        <v>1704</v>
      </c>
      <c r="K1706" s="368"/>
      <c r="L1706" s="369">
        <v>2500</v>
      </c>
      <c r="M1706" s="368"/>
      <c r="N1706" s="368"/>
      <c r="O1706" s="368"/>
      <c r="P1706" s="368"/>
      <c r="Q1706" s="368"/>
      <c r="R1706" s="370">
        <v>2</v>
      </c>
      <c r="S1706" s="370">
        <v>1250</v>
      </c>
      <c r="T1706" s="370">
        <f t="shared" si="167"/>
        <v>1248</v>
      </c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  <c r="CB1706" s="6"/>
      <c r="CC1706" s="6"/>
      <c r="CD1706" s="6"/>
      <c r="CE1706" s="6"/>
      <c r="CF1706" s="6"/>
      <c r="CG1706" s="6"/>
      <c r="CH1706" s="6"/>
      <c r="CI1706" s="6"/>
      <c r="CJ1706" s="6"/>
    </row>
    <row r="1707" spans="1:88" s="12" customFormat="1" x14ac:dyDescent="0.25">
      <c r="A1707" s="395"/>
      <c r="B1707" s="395"/>
      <c r="C1707" s="395"/>
      <c r="D1707" s="395"/>
      <c r="E1707" s="395"/>
      <c r="F1707" s="395"/>
      <c r="G1707" s="366" t="s">
        <v>2922</v>
      </c>
      <c r="H1707" s="366" t="s">
        <v>193</v>
      </c>
      <c r="I1707" s="366" t="s">
        <v>1101</v>
      </c>
      <c r="J1707" s="367" t="s">
        <v>1704</v>
      </c>
      <c r="K1707" s="368"/>
      <c r="L1707" s="369"/>
      <c r="M1707" s="368"/>
      <c r="N1707" s="368"/>
      <c r="O1707" s="368"/>
      <c r="P1707" s="368"/>
      <c r="Q1707" s="368"/>
      <c r="R1707" s="370"/>
      <c r="S1707" s="370"/>
      <c r="T1707" s="370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/>
      <c r="BU1707" s="6"/>
      <c r="BV1707" s="6"/>
      <c r="BW1707" s="6"/>
      <c r="BX1707" s="6"/>
      <c r="BY1707" s="6"/>
      <c r="BZ1707" s="6"/>
      <c r="CA1707" s="6"/>
      <c r="CB1707" s="6"/>
      <c r="CC1707" s="6"/>
      <c r="CD1707" s="6"/>
      <c r="CE1707" s="6"/>
      <c r="CF1707" s="6"/>
      <c r="CG1707" s="6"/>
      <c r="CH1707" s="6"/>
      <c r="CI1707" s="6"/>
      <c r="CJ1707" s="6"/>
    </row>
    <row r="1708" spans="1:88" s="12" customFormat="1" x14ac:dyDescent="0.25">
      <c r="A1708" s="368"/>
      <c r="B1708" s="368"/>
      <c r="C1708" s="368"/>
      <c r="D1708" s="368"/>
      <c r="E1708" s="368"/>
      <c r="F1708" s="368"/>
      <c r="G1708" s="366" t="s">
        <v>2921</v>
      </c>
      <c r="H1708" s="366" t="s">
        <v>193</v>
      </c>
      <c r="I1708" s="367" t="s">
        <v>1104</v>
      </c>
      <c r="J1708" s="367" t="s">
        <v>1704</v>
      </c>
      <c r="K1708" s="368"/>
      <c r="L1708" s="369">
        <v>2500</v>
      </c>
      <c r="M1708" s="368"/>
      <c r="N1708" s="368"/>
      <c r="O1708" s="368"/>
      <c r="P1708" s="368"/>
      <c r="Q1708" s="368"/>
      <c r="R1708" s="370">
        <v>2</v>
      </c>
      <c r="S1708" s="370">
        <v>1000</v>
      </c>
      <c r="T1708" s="370">
        <f t="shared" si="167"/>
        <v>1498</v>
      </c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  <c r="CB1708" s="6"/>
      <c r="CC1708" s="6"/>
      <c r="CD1708" s="6"/>
      <c r="CE1708" s="6"/>
      <c r="CF1708" s="6"/>
      <c r="CG1708" s="6"/>
      <c r="CH1708" s="6"/>
      <c r="CI1708" s="6"/>
      <c r="CJ1708" s="6"/>
    </row>
    <row r="1709" spans="1:88" s="12" customFormat="1" x14ac:dyDescent="0.25">
      <c r="A1709" s="368"/>
      <c r="B1709" s="368"/>
      <c r="C1709" s="368"/>
      <c r="D1709" s="368"/>
      <c r="E1709" s="368"/>
      <c r="F1709" s="368"/>
      <c r="G1709" s="366" t="s">
        <v>2925</v>
      </c>
      <c r="H1709" s="366" t="s">
        <v>145</v>
      </c>
      <c r="I1709" s="367" t="s">
        <v>2936</v>
      </c>
      <c r="J1709" s="367" t="s">
        <v>1704</v>
      </c>
      <c r="K1709" s="368"/>
      <c r="L1709" s="369">
        <v>3000</v>
      </c>
      <c r="M1709" s="368"/>
      <c r="N1709" s="368"/>
      <c r="O1709" s="368"/>
      <c r="P1709" s="368"/>
      <c r="Q1709" s="368"/>
      <c r="R1709" s="370">
        <v>2</v>
      </c>
      <c r="S1709" s="370">
        <v>1000</v>
      </c>
      <c r="T1709" s="370">
        <f t="shared" si="167"/>
        <v>1998</v>
      </c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  <c r="CB1709" s="6"/>
      <c r="CC1709" s="6"/>
      <c r="CD1709" s="6"/>
      <c r="CE1709" s="6"/>
      <c r="CF1709" s="6"/>
      <c r="CG1709" s="6"/>
      <c r="CH1709" s="6"/>
      <c r="CI1709" s="6"/>
      <c r="CJ1709" s="6"/>
    </row>
    <row r="1710" spans="1:88" s="12" customFormat="1" ht="31.5" x14ac:dyDescent="0.25">
      <c r="A1710" s="408"/>
      <c r="B1710" s="408"/>
      <c r="C1710" s="408"/>
      <c r="D1710" s="408"/>
      <c r="E1710" s="408"/>
      <c r="F1710" s="408"/>
      <c r="G1710" s="393" t="s">
        <v>2859</v>
      </c>
      <c r="H1710" s="366" t="s">
        <v>2896</v>
      </c>
      <c r="I1710" s="366" t="s">
        <v>2934</v>
      </c>
      <c r="J1710" s="367" t="s">
        <v>2022</v>
      </c>
      <c r="K1710" s="368"/>
      <c r="L1710" s="369">
        <v>1500</v>
      </c>
      <c r="M1710" s="368"/>
      <c r="N1710" s="368"/>
      <c r="O1710" s="368"/>
      <c r="P1710" s="368"/>
      <c r="Q1710" s="368"/>
      <c r="R1710" s="370">
        <v>2</v>
      </c>
      <c r="S1710" s="370">
        <f>L1710-R1710</f>
        <v>1498</v>
      </c>
      <c r="T1710" s="370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  <c r="CB1710" s="6"/>
      <c r="CC1710" s="6"/>
      <c r="CD1710" s="6"/>
      <c r="CE1710" s="6"/>
      <c r="CF1710" s="6"/>
      <c r="CG1710" s="6"/>
      <c r="CH1710" s="6"/>
      <c r="CI1710" s="6"/>
      <c r="CJ1710" s="6"/>
    </row>
    <row r="1711" spans="1:88" s="12" customFormat="1" x14ac:dyDescent="0.25">
      <c r="A1711" s="408"/>
      <c r="B1711" s="408"/>
      <c r="C1711" s="408"/>
      <c r="D1711" s="408"/>
      <c r="E1711" s="408"/>
      <c r="F1711" s="408"/>
      <c r="G1711" s="366" t="s">
        <v>2923</v>
      </c>
      <c r="H1711" s="366" t="s">
        <v>953</v>
      </c>
      <c r="I1711" s="366" t="s">
        <v>2935</v>
      </c>
      <c r="J1711" s="367" t="s">
        <v>1704</v>
      </c>
      <c r="K1711" s="368"/>
      <c r="L1711" s="369">
        <v>2500</v>
      </c>
      <c r="M1711" s="368"/>
      <c r="N1711" s="368"/>
      <c r="O1711" s="368"/>
      <c r="P1711" s="368"/>
      <c r="Q1711" s="368"/>
      <c r="R1711" s="370">
        <v>2</v>
      </c>
      <c r="S1711" s="370">
        <v>1250</v>
      </c>
      <c r="T1711" s="370">
        <f t="shared" ref="T1711:T1713" si="168">+L1711-R1711-S1711</f>
        <v>1248</v>
      </c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  <c r="CB1711" s="6"/>
      <c r="CC1711" s="6"/>
      <c r="CD1711" s="6"/>
      <c r="CE1711" s="6"/>
      <c r="CF1711" s="6"/>
      <c r="CG1711" s="6"/>
      <c r="CH1711" s="6"/>
      <c r="CI1711" s="6"/>
      <c r="CJ1711" s="6"/>
    </row>
    <row r="1712" spans="1:88" s="12" customFormat="1" x14ac:dyDescent="0.25">
      <c r="A1712" s="368"/>
      <c r="B1712" s="368"/>
      <c r="C1712" s="368"/>
      <c r="D1712" s="368"/>
      <c r="E1712" s="368"/>
      <c r="F1712" s="368"/>
      <c r="G1712" s="366" t="s">
        <v>2928</v>
      </c>
      <c r="H1712" s="366" t="s">
        <v>2897</v>
      </c>
      <c r="I1712" s="366" t="s">
        <v>2936</v>
      </c>
      <c r="J1712" s="367" t="s">
        <v>1704</v>
      </c>
      <c r="K1712" s="368"/>
      <c r="L1712" s="369">
        <v>3000</v>
      </c>
      <c r="M1712" s="368"/>
      <c r="N1712" s="368"/>
      <c r="O1712" s="368"/>
      <c r="P1712" s="368"/>
      <c r="Q1712" s="368"/>
      <c r="R1712" s="370">
        <v>2</v>
      </c>
      <c r="S1712" s="370">
        <v>1250</v>
      </c>
      <c r="T1712" s="370">
        <f t="shared" si="168"/>
        <v>1748</v>
      </c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  <c r="CB1712" s="6"/>
      <c r="CC1712" s="6"/>
      <c r="CD1712" s="6"/>
      <c r="CE1712" s="6"/>
      <c r="CF1712" s="6"/>
      <c r="CG1712" s="6"/>
      <c r="CH1712" s="6"/>
      <c r="CI1712" s="6"/>
      <c r="CJ1712" s="6"/>
    </row>
    <row r="1713" spans="1:88" s="12" customFormat="1" x14ac:dyDescent="0.25">
      <c r="A1713" s="368"/>
      <c r="B1713" s="368"/>
      <c r="C1713" s="368"/>
      <c r="D1713" s="368"/>
      <c r="E1713" s="368"/>
      <c r="F1713" s="368"/>
      <c r="G1713" s="366" t="s">
        <v>2929</v>
      </c>
      <c r="H1713" s="366" t="s">
        <v>2897</v>
      </c>
      <c r="I1713" s="367" t="s">
        <v>2113</v>
      </c>
      <c r="J1713" s="367" t="s">
        <v>1704</v>
      </c>
      <c r="K1713" s="368"/>
      <c r="L1713" s="369">
        <v>2500</v>
      </c>
      <c r="M1713" s="368"/>
      <c r="N1713" s="368"/>
      <c r="O1713" s="368"/>
      <c r="P1713" s="368"/>
      <c r="Q1713" s="368"/>
      <c r="R1713" s="370">
        <v>2</v>
      </c>
      <c r="S1713" s="370">
        <v>1000</v>
      </c>
      <c r="T1713" s="370">
        <f t="shared" si="168"/>
        <v>1498</v>
      </c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  <c r="CB1713" s="6"/>
      <c r="CC1713" s="6"/>
      <c r="CD1713" s="6"/>
      <c r="CE1713" s="6"/>
      <c r="CF1713" s="6"/>
      <c r="CG1713" s="6"/>
      <c r="CH1713" s="6"/>
      <c r="CI1713" s="6"/>
      <c r="CJ1713" s="6"/>
    </row>
    <row r="1714" spans="1:88" s="12" customFormat="1" x14ac:dyDescent="0.25">
      <c r="A1714" s="368"/>
      <c r="B1714" s="368"/>
      <c r="C1714" s="368"/>
      <c r="D1714" s="368"/>
      <c r="E1714" s="368"/>
      <c r="F1714" s="368"/>
      <c r="G1714" s="366" t="s">
        <v>360</v>
      </c>
      <c r="H1714" s="366" t="s">
        <v>2445</v>
      </c>
      <c r="I1714" s="366" t="s">
        <v>1769</v>
      </c>
      <c r="J1714" s="367" t="s">
        <v>2022</v>
      </c>
      <c r="K1714" s="368"/>
      <c r="L1714" s="369">
        <v>500</v>
      </c>
      <c r="M1714" s="368"/>
      <c r="N1714" s="368"/>
      <c r="O1714" s="368"/>
      <c r="P1714" s="368"/>
      <c r="Q1714" s="368"/>
      <c r="R1714" s="370">
        <v>2</v>
      </c>
      <c r="S1714" s="370">
        <f>L1714-R1714</f>
        <v>498</v>
      </c>
      <c r="T1714" s="370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/>
      <c r="BU1714" s="6"/>
      <c r="BV1714" s="6"/>
      <c r="BW1714" s="6"/>
      <c r="BX1714" s="6"/>
      <c r="BY1714" s="6"/>
      <c r="BZ1714" s="6"/>
      <c r="CA1714" s="6"/>
      <c r="CB1714" s="6"/>
      <c r="CC1714" s="6"/>
      <c r="CD1714" s="6"/>
      <c r="CE1714" s="6"/>
      <c r="CF1714" s="6"/>
      <c r="CG1714" s="6"/>
      <c r="CH1714" s="6"/>
      <c r="CI1714" s="6"/>
      <c r="CJ1714" s="6"/>
    </row>
    <row r="1715" spans="1:88" x14ac:dyDescent="0.25">
      <c r="A1715" s="365"/>
      <c r="B1715" s="365"/>
      <c r="C1715" s="365"/>
      <c r="D1715" s="365"/>
      <c r="E1715" s="365"/>
      <c r="F1715" s="365"/>
      <c r="G1715" s="366" t="s">
        <v>2444</v>
      </c>
      <c r="H1715" s="366" t="s">
        <v>2443</v>
      </c>
      <c r="I1715" s="367" t="s">
        <v>1104</v>
      </c>
      <c r="J1715" s="367" t="s">
        <v>1704</v>
      </c>
      <c r="K1715" s="368"/>
      <c r="L1715" s="369">
        <v>2500</v>
      </c>
      <c r="M1715" s="368"/>
      <c r="N1715" s="368"/>
      <c r="O1715" s="368"/>
      <c r="P1715" s="365"/>
      <c r="Q1715" s="365"/>
      <c r="R1715" s="370">
        <v>2</v>
      </c>
      <c r="S1715" s="371">
        <v>750</v>
      </c>
      <c r="T1715" s="370">
        <f t="shared" ref="T1715" si="169">+L1715-R1715-S1715</f>
        <v>1748</v>
      </c>
    </row>
    <row r="1716" spans="1:88" x14ac:dyDescent="0.25">
      <c r="A1716" s="365"/>
      <c r="B1716" s="365"/>
      <c r="C1716" s="365"/>
      <c r="D1716" s="365"/>
      <c r="E1716" s="365"/>
      <c r="F1716" s="365"/>
      <c r="G1716" s="367" t="s">
        <v>2299</v>
      </c>
      <c r="H1716" s="367" t="s">
        <v>2300</v>
      </c>
      <c r="I1716" s="367" t="s">
        <v>2301</v>
      </c>
      <c r="J1716" s="367" t="s">
        <v>1704</v>
      </c>
      <c r="K1716" s="368"/>
      <c r="L1716" s="369">
        <v>4500</v>
      </c>
      <c r="M1716" s="368"/>
      <c r="N1716" s="368"/>
      <c r="O1716" s="368"/>
      <c r="P1716" s="365"/>
      <c r="Q1716" s="365"/>
      <c r="R1716" s="370">
        <v>2</v>
      </c>
      <c r="S1716" s="371">
        <v>1500</v>
      </c>
      <c r="T1716" s="370">
        <f t="shared" si="167"/>
        <v>2998</v>
      </c>
    </row>
    <row r="1717" spans="1:88" s="139" customFormat="1" ht="13.5" customHeight="1" x14ac:dyDescent="0.3">
      <c r="C1717" s="140"/>
      <c r="F1717" s="141"/>
      <c r="G1717" s="142" t="s">
        <v>57</v>
      </c>
      <c r="H1717" s="139" t="s">
        <v>2381</v>
      </c>
      <c r="I1717" s="143" t="s">
        <v>1703</v>
      </c>
      <c r="J1717" s="143" t="s">
        <v>1704</v>
      </c>
      <c r="L1717" s="144">
        <v>5000</v>
      </c>
      <c r="O1717" s="145"/>
      <c r="P1717" s="146"/>
      <c r="R1717" s="147">
        <v>1000</v>
      </c>
      <c r="S1717" s="144">
        <v>2000</v>
      </c>
      <c r="T1717" s="147">
        <f>+L1717-R1717-S1717</f>
        <v>2000</v>
      </c>
    </row>
    <row r="1718" spans="1:88" s="139" customFormat="1" ht="13.5" customHeight="1" x14ac:dyDescent="0.25">
      <c r="C1718" s="420"/>
      <c r="D1718" s="420"/>
      <c r="E1718" s="420"/>
      <c r="F1718" s="420"/>
      <c r="G1718" s="142" t="s">
        <v>2048</v>
      </c>
      <c r="H1718" s="139" t="s">
        <v>1989</v>
      </c>
      <c r="I1718" s="143" t="s">
        <v>2378</v>
      </c>
      <c r="J1718" s="143" t="s">
        <v>1704</v>
      </c>
      <c r="L1718" s="144">
        <v>7000</v>
      </c>
      <c r="O1718" s="145"/>
      <c r="P1718" s="146"/>
      <c r="R1718" s="147">
        <v>2</v>
      </c>
      <c r="S1718" s="144">
        <v>2000</v>
      </c>
      <c r="T1718" s="147">
        <f>+L1718-R1718-S1718</f>
        <v>4998</v>
      </c>
    </row>
    <row r="1719" spans="1:88" x14ac:dyDescent="0.25">
      <c r="A1719" s="365"/>
      <c r="B1719" s="365"/>
      <c r="C1719" s="365"/>
      <c r="D1719" s="365"/>
      <c r="E1719" s="365"/>
      <c r="F1719" s="365"/>
      <c r="G1719" s="367" t="s">
        <v>2814</v>
      </c>
      <c r="H1719" s="367" t="s">
        <v>2302</v>
      </c>
      <c r="I1719" s="367" t="s">
        <v>1887</v>
      </c>
      <c r="J1719" s="367" t="s">
        <v>1704</v>
      </c>
      <c r="K1719" s="368"/>
      <c r="L1719" s="369">
        <v>2250</v>
      </c>
      <c r="M1719" s="368"/>
      <c r="N1719" s="368"/>
      <c r="O1719" s="368"/>
      <c r="P1719" s="365"/>
      <c r="Q1719" s="365"/>
      <c r="R1719" s="370">
        <v>2</v>
      </c>
      <c r="S1719" s="371">
        <v>500</v>
      </c>
      <c r="T1719" s="370">
        <f t="shared" si="167"/>
        <v>1748</v>
      </c>
    </row>
    <row r="1720" spans="1:88" s="166" customFormat="1" x14ac:dyDescent="0.25">
      <c r="A1720" s="379"/>
      <c r="B1720" s="379"/>
      <c r="C1720" s="379"/>
      <c r="D1720" s="379"/>
      <c r="E1720" s="379"/>
      <c r="F1720" s="379"/>
      <c r="G1720" s="367" t="s">
        <v>2871</v>
      </c>
      <c r="H1720" s="367" t="s">
        <v>2864</v>
      </c>
      <c r="I1720" s="367" t="s">
        <v>1897</v>
      </c>
      <c r="J1720" s="367" t="s">
        <v>2022</v>
      </c>
      <c r="K1720" s="367"/>
      <c r="L1720" s="369">
        <v>500</v>
      </c>
      <c r="M1720" s="367"/>
      <c r="N1720" s="367"/>
      <c r="O1720" s="367"/>
      <c r="P1720" s="379"/>
      <c r="Q1720" s="379"/>
      <c r="R1720" s="370">
        <v>2</v>
      </c>
      <c r="S1720" s="371">
        <f>L1720-R1720</f>
        <v>498</v>
      </c>
      <c r="T1720" s="370"/>
      <c r="U1720" s="139"/>
      <c r="V1720" s="139"/>
      <c r="W1720" s="139"/>
      <c r="X1720" s="139"/>
      <c r="Y1720" s="139"/>
      <c r="Z1720" s="139"/>
      <c r="AA1720" s="139"/>
      <c r="AB1720" s="139"/>
      <c r="AC1720" s="139"/>
      <c r="AD1720" s="139"/>
      <c r="AE1720" s="139"/>
      <c r="AF1720" s="139"/>
      <c r="AG1720" s="139"/>
      <c r="AH1720" s="139"/>
      <c r="AI1720" s="139"/>
      <c r="AJ1720" s="139"/>
      <c r="AK1720" s="139"/>
      <c r="AL1720" s="139"/>
      <c r="AM1720" s="139"/>
      <c r="AN1720" s="139"/>
      <c r="AO1720" s="139"/>
      <c r="AP1720" s="139"/>
      <c r="AQ1720" s="139"/>
      <c r="AR1720" s="139"/>
      <c r="AS1720" s="139"/>
      <c r="AT1720" s="139"/>
      <c r="AU1720" s="139"/>
      <c r="AV1720" s="139"/>
      <c r="AW1720" s="139"/>
      <c r="AX1720" s="139"/>
      <c r="AY1720" s="139"/>
      <c r="AZ1720" s="139"/>
      <c r="BA1720" s="139"/>
      <c r="BB1720" s="139"/>
      <c r="BC1720" s="139"/>
      <c r="BD1720" s="139"/>
      <c r="BE1720" s="139"/>
      <c r="BF1720" s="139"/>
      <c r="BG1720" s="139"/>
      <c r="BH1720" s="139"/>
      <c r="BI1720" s="139"/>
      <c r="BJ1720" s="139"/>
      <c r="BK1720" s="139"/>
      <c r="BL1720" s="139"/>
      <c r="BM1720" s="139"/>
      <c r="BN1720" s="139"/>
      <c r="BO1720" s="139"/>
      <c r="BP1720" s="139"/>
      <c r="BQ1720" s="139"/>
      <c r="BR1720" s="139"/>
      <c r="BS1720" s="139"/>
      <c r="BT1720" s="139"/>
      <c r="BU1720" s="139"/>
      <c r="BV1720" s="139"/>
      <c r="BW1720" s="139"/>
      <c r="BX1720" s="139"/>
      <c r="BY1720" s="139"/>
      <c r="BZ1720" s="139"/>
      <c r="CA1720" s="139"/>
      <c r="CB1720" s="139"/>
      <c r="CC1720" s="139"/>
      <c r="CD1720" s="139"/>
      <c r="CE1720" s="139"/>
      <c r="CF1720" s="139"/>
      <c r="CG1720" s="139"/>
      <c r="CH1720" s="139"/>
      <c r="CI1720" s="139"/>
      <c r="CJ1720" s="139"/>
    </row>
    <row r="1721" spans="1:88" s="166" customFormat="1" x14ac:dyDescent="0.25">
      <c r="A1721" s="379"/>
      <c r="B1721" s="379"/>
      <c r="C1721" s="379"/>
      <c r="D1721" s="379"/>
      <c r="E1721" s="379"/>
      <c r="F1721" s="379"/>
      <c r="G1721" s="367" t="s">
        <v>2870</v>
      </c>
      <c r="H1721" s="367" t="s">
        <v>2864</v>
      </c>
      <c r="I1721" s="367" t="s">
        <v>1897</v>
      </c>
      <c r="J1721" s="367" t="s">
        <v>2022</v>
      </c>
      <c r="K1721" s="367"/>
      <c r="L1721" s="369">
        <v>500</v>
      </c>
      <c r="M1721" s="367"/>
      <c r="N1721" s="367"/>
      <c r="O1721" s="367"/>
      <c r="P1721" s="379"/>
      <c r="Q1721" s="379"/>
      <c r="R1721" s="370">
        <v>2</v>
      </c>
      <c r="S1721" s="371">
        <f>L1721-R1721</f>
        <v>498</v>
      </c>
      <c r="T1721" s="370"/>
      <c r="U1721" s="139"/>
      <c r="V1721" s="139"/>
      <c r="W1721" s="139"/>
      <c r="X1721" s="139"/>
      <c r="Y1721" s="139"/>
      <c r="Z1721" s="139"/>
      <c r="AA1721" s="139"/>
      <c r="AB1721" s="139"/>
      <c r="AC1721" s="139"/>
      <c r="AD1721" s="139"/>
      <c r="AE1721" s="139"/>
      <c r="AF1721" s="139"/>
      <c r="AG1721" s="139"/>
      <c r="AH1721" s="139"/>
      <c r="AI1721" s="139"/>
      <c r="AJ1721" s="139"/>
      <c r="AK1721" s="139"/>
      <c r="AL1721" s="139"/>
      <c r="AM1721" s="139"/>
      <c r="AN1721" s="139"/>
      <c r="AO1721" s="139"/>
      <c r="AP1721" s="139"/>
      <c r="AQ1721" s="139"/>
      <c r="AR1721" s="139"/>
      <c r="AS1721" s="139"/>
      <c r="AT1721" s="139"/>
      <c r="AU1721" s="139"/>
      <c r="AV1721" s="139"/>
      <c r="AW1721" s="139"/>
      <c r="AX1721" s="139"/>
      <c r="AY1721" s="139"/>
      <c r="AZ1721" s="139"/>
      <c r="BA1721" s="139"/>
      <c r="BB1721" s="139"/>
      <c r="BC1721" s="139"/>
      <c r="BD1721" s="139"/>
      <c r="BE1721" s="139"/>
      <c r="BF1721" s="139"/>
      <c r="BG1721" s="139"/>
      <c r="BH1721" s="139"/>
      <c r="BI1721" s="139"/>
      <c r="BJ1721" s="139"/>
      <c r="BK1721" s="139"/>
      <c r="BL1721" s="139"/>
      <c r="BM1721" s="139"/>
      <c r="BN1721" s="139"/>
      <c r="BO1721" s="139"/>
      <c r="BP1721" s="139"/>
      <c r="BQ1721" s="139"/>
      <c r="BR1721" s="139"/>
      <c r="BS1721" s="139"/>
      <c r="BT1721" s="139"/>
      <c r="BU1721" s="139"/>
      <c r="BV1721" s="139"/>
      <c r="BW1721" s="139"/>
      <c r="BX1721" s="139"/>
      <c r="BY1721" s="139"/>
      <c r="BZ1721" s="139"/>
      <c r="CA1721" s="139"/>
      <c r="CB1721" s="139"/>
      <c r="CC1721" s="139"/>
      <c r="CD1721" s="139"/>
      <c r="CE1721" s="139"/>
      <c r="CF1721" s="139"/>
      <c r="CG1721" s="139"/>
      <c r="CH1721" s="139"/>
      <c r="CI1721" s="139"/>
      <c r="CJ1721" s="139"/>
    </row>
    <row r="1722" spans="1:88" s="166" customFormat="1" x14ac:dyDescent="0.25">
      <c r="A1722" s="379"/>
      <c r="B1722" s="379"/>
      <c r="C1722" s="379"/>
      <c r="D1722" s="379"/>
      <c r="E1722" s="379"/>
      <c r="F1722" s="379"/>
      <c r="G1722" s="367" t="s">
        <v>2865</v>
      </c>
      <c r="H1722" s="367" t="s">
        <v>2864</v>
      </c>
      <c r="I1722" s="367" t="s">
        <v>1849</v>
      </c>
      <c r="J1722" s="367" t="s">
        <v>2022</v>
      </c>
      <c r="K1722" s="367"/>
      <c r="L1722" s="369">
        <v>450</v>
      </c>
      <c r="M1722" s="367"/>
      <c r="N1722" s="367"/>
      <c r="O1722" s="367"/>
      <c r="P1722" s="379"/>
      <c r="Q1722" s="379"/>
      <c r="R1722" s="370">
        <v>2</v>
      </c>
      <c r="S1722" s="371">
        <f>L1722-R1722</f>
        <v>448</v>
      </c>
      <c r="T1722" s="370"/>
      <c r="U1722" s="139"/>
      <c r="V1722" s="139"/>
      <c r="W1722" s="139"/>
      <c r="X1722" s="139"/>
      <c r="Y1722" s="139"/>
      <c r="Z1722" s="139"/>
      <c r="AA1722" s="139"/>
      <c r="AB1722" s="139"/>
      <c r="AC1722" s="139"/>
      <c r="AD1722" s="139"/>
      <c r="AE1722" s="139"/>
      <c r="AF1722" s="139"/>
      <c r="AG1722" s="139"/>
      <c r="AH1722" s="139"/>
      <c r="AI1722" s="139"/>
      <c r="AJ1722" s="139"/>
      <c r="AK1722" s="139"/>
      <c r="AL1722" s="139"/>
      <c r="AM1722" s="139"/>
      <c r="AN1722" s="139"/>
      <c r="AO1722" s="139"/>
      <c r="AP1722" s="139"/>
      <c r="AQ1722" s="139"/>
      <c r="AR1722" s="139"/>
      <c r="AS1722" s="139"/>
      <c r="AT1722" s="139"/>
      <c r="AU1722" s="139"/>
      <c r="AV1722" s="139"/>
      <c r="AW1722" s="139"/>
      <c r="AX1722" s="139"/>
      <c r="AY1722" s="139"/>
      <c r="AZ1722" s="139"/>
      <c r="BA1722" s="139"/>
      <c r="BB1722" s="139"/>
      <c r="BC1722" s="139"/>
      <c r="BD1722" s="139"/>
      <c r="BE1722" s="139"/>
      <c r="BF1722" s="139"/>
      <c r="BG1722" s="139"/>
      <c r="BH1722" s="139"/>
      <c r="BI1722" s="139"/>
      <c r="BJ1722" s="139"/>
      <c r="BK1722" s="139"/>
      <c r="BL1722" s="139"/>
      <c r="BM1722" s="139"/>
      <c r="BN1722" s="139"/>
      <c r="BO1722" s="139"/>
      <c r="BP1722" s="139"/>
      <c r="BQ1722" s="139"/>
      <c r="BR1722" s="139"/>
      <c r="BS1722" s="139"/>
      <c r="BT1722" s="139"/>
      <c r="BU1722" s="139"/>
      <c r="BV1722" s="139"/>
      <c r="BW1722" s="139"/>
      <c r="BX1722" s="139"/>
      <c r="BY1722" s="139"/>
      <c r="BZ1722" s="139"/>
      <c r="CA1722" s="139"/>
      <c r="CB1722" s="139"/>
      <c r="CC1722" s="139"/>
      <c r="CD1722" s="139"/>
      <c r="CE1722" s="139"/>
      <c r="CF1722" s="139"/>
      <c r="CG1722" s="139"/>
      <c r="CH1722" s="139"/>
      <c r="CI1722" s="139"/>
      <c r="CJ1722" s="139"/>
    </row>
    <row r="1723" spans="1:88" s="166" customFormat="1" x14ac:dyDescent="0.25">
      <c r="A1723" s="379"/>
      <c r="B1723" s="379"/>
      <c r="C1723" s="379"/>
      <c r="D1723" s="379"/>
      <c r="E1723" s="379"/>
      <c r="F1723" s="379"/>
      <c r="G1723" s="367" t="s">
        <v>2862</v>
      </c>
      <c r="H1723" s="367" t="s">
        <v>2861</v>
      </c>
      <c r="I1723" s="367" t="s">
        <v>2863</v>
      </c>
      <c r="J1723" s="367" t="s">
        <v>1704</v>
      </c>
      <c r="K1723" s="367"/>
      <c r="L1723" s="369">
        <v>3000</v>
      </c>
      <c r="M1723" s="367"/>
      <c r="N1723" s="367"/>
      <c r="O1723" s="367"/>
      <c r="P1723" s="379"/>
      <c r="Q1723" s="379"/>
      <c r="R1723" s="370">
        <v>2</v>
      </c>
      <c r="S1723" s="371">
        <v>1750</v>
      </c>
      <c r="T1723" s="370">
        <f t="shared" si="167"/>
        <v>1248</v>
      </c>
      <c r="U1723" s="139"/>
      <c r="V1723" s="139"/>
      <c r="W1723" s="139"/>
      <c r="X1723" s="139"/>
      <c r="Y1723" s="139"/>
      <c r="Z1723" s="139"/>
      <c r="AA1723" s="139"/>
      <c r="AB1723" s="139"/>
      <c r="AC1723" s="139"/>
      <c r="AD1723" s="139"/>
      <c r="AE1723" s="139"/>
      <c r="AF1723" s="139"/>
      <c r="AG1723" s="139"/>
      <c r="AH1723" s="139"/>
      <c r="AI1723" s="139"/>
      <c r="AJ1723" s="139"/>
      <c r="AK1723" s="139"/>
      <c r="AL1723" s="139"/>
      <c r="AM1723" s="139"/>
      <c r="AN1723" s="139"/>
      <c r="AO1723" s="139"/>
      <c r="AP1723" s="139"/>
      <c r="AQ1723" s="139"/>
      <c r="AR1723" s="139"/>
      <c r="AS1723" s="139"/>
      <c r="AT1723" s="139"/>
      <c r="AU1723" s="139"/>
      <c r="AV1723" s="139"/>
      <c r="AW1723" s="139"/>
      <c r="AX1723" s="139"/>
      <c r="AY1723" s="139"/>
      <c r="AZ1723" s="139"/>
      <c r="BA1723" s="139"/>
      <c r="BB1723" s="139"/>
      <c r="BC1723" s="139"/>
      <c r="BD1723" s="139"/>
      <c r="BE1723" s="139"/>
      <c r="BF1723" s="139"/>
      <c r="BG1723" s="139"/>
      <c r="BH1723" s="139"/>
      <c r="BI1723" s="139"/>
      <c r="BJ1723" s="139"/>
      <c r="BK1723" s="139"/>
      <c r="BL1723" s="139"/>
      <c r="BM1723" s="139"/>
      <c r="BN1723" s="139"/>
      <c r="BO1723" s="139"/>
      <c r="BP1723" s="139"/>
      <c r="BQ1723" s="139"/>
      <c r="BR1723" s="139"/>
      <c r="BS1723" s="139"/>
      <c r="BT1723" s="139"/>
      <c r="BU1723" s="139"/>
      <c r="BV1723" s="139"/>
      <c r="BW1723" s="139"/>
      <c r="BX1723" s="139"/>
      <c r="BY1723" s="139"/>
      <c r="BZ1723" s="139"/>
      <c r="CA1723" s="139"/>
      <c r="CB1723" s="139"/>
      <c r="CC1723" s="139"/>
      <c r="CD1723" s="139"/>
      <c r="CE1723" s="139"/>
      <c r="CF1723" s="139"/>
      <c r="CG1723" s="139"/>
      <c r="CH1723" s="139"/>
      <c r="CI1723" s="139"/>
      <c r="CJ1723" s="139"/>
    </row>
    <row r="1724" spans="1:88" s="166" customFormat="1" x14ac:dyDescent="0.25">
      <c r="A1724" s="379"/>
      <c r="B1724" s="379"/>
      <c r="C1724" s="379"/>
      <c r="D1724" s="379"/>
      <c r="E1724" s="379"/>
      <c r="F1724" s="379"/>
      <c r="G1724" s="367" t="s">
        <v>2303</v>
      </c>
      <c r="H1724" s="367" t="s">
        <v>2304</v>
      </c>
      <c r="I1724" s="367" t="s">
        <v>2898</v>
      </c>
      <c r="J1724" s="367" t="s">
        <v>1704</v>
      </c>
      <c r="K1724" s="367"/>
      <c r="L1724" s="369">
        <v>3500</v>
      </c>
      <c r="M1724" s="367"/>
      <c r="N1724" s="367"/>
      <c r="O1724" s="367"/>
      <c r="P1724" s="379"/>
      <c r="Q1724" s="379"/>
      <c r="R1724" s="370">
        <v>2</v>
      </c>
      <c r="S1724" s="371">
        <v>1250</v>
      </c>
      <c r="T1724" s="370">
        <f t="shared" si="167"/>
        <v>2248</v>
      </c>
      <c r="U1724" s="139"/>
      <c r="V1724" s="139"/>
      <c r="W1724" s="139"/>
      <c r="X1724" s="139"/>
      <c r="Y1724" s="139"/>
      <c r="Z1724" s="139"/>
      <c r="AA1724" s="139"/>
      <c r="AB1724" s="139"/>
      <c r="AC1724" s="139"/>
      <c r="AD1724" s="139"/>
      <c r="AE1724" s="139"/>
      <c r="AF1724" s="139"/>
      <c r="AG1724" s="139"/>
      <c r="AH1724" s="139"/>
      <c r="AI1724" s="139"/>
      <c r="AJ1724" s="139"/>
      <c r="AK1724" s="139"/>
      <c r="AL1724" s="139"/>
      <c r="AM1724" s="139"/>
      <c r="AN1724" s="139"/>
      <c r="AO1724" s="139"/>
      <c r="AP1724" s="139"/>
      <c r="AQ1724" s="139"/>
      <c r="AR1724" s="139"/>
      <c r="AS1724" s="139"/>
      <c r="AT1724" s="139"/>
      <c r="AU1724" s="139"/>
      <c r="AV1724" s="139"/>
      <c r="AW1724" s="139"/>
      <c r="AX1724" s="139"/>
      <c r="AY1724" s="139"/>
      <c r="AZ1724" s="139"/>
      <c r="BA1724" s="139"/>
      <c r="BB1724" s="139"/>
      <c r="BC1724" s="139"/>
      <c r="BD1724" s="139"/>
      <c r="BE1724" s="139"/>
      <c r="BF1724" s="139"/>
      <c r="BG1724" s="139"/>
      <c r="BH1724" s="139"/>
      <c r="BI1724" s="139"/>
      <c r="BJ1724" s="139"/>
      <c r="BK1724" s="139"/>
      <c r="BL1724" s="139"/>
      <c r="BM1724" s="139"/>
      <c r="BN1724" s="139"/>
      <c r="BO1724" s="139"/>
      <c r="BP1724" s="139"/>
      <c r="BQ1724" s="139"/>
      <c r="BR1724" s="139"/>
      <c r="BS1724" s="139"/>
      <c r="BT1724" s="139"/>
      <c r="BU1724" s="139"/>
      <c r="BV1724" s="139"/>
      <c r="BW1724" s="139"/>
      <c r="BX1724" s="139"/>
      <c r="BY1724" s="139"/>
      <c r="BZ1724" s="139"/>
      <c r="CA1724" s="139"/>
      <c r="CB1724" s="139"/>
      <c r="CC1724" s="139"/>
      <c r="CD1724" s="139"/>
      <c r="CE1724" s="139"/>
      <c r="CF1724" s="139"/>
      <c r="CG1724" s="139"/>
      <c r="CH1724" s="139"/>
      <c r="CI1724" s="139"/>
      <c r="CJ1724" s="139"/>
    </row>
    <row r="1725" spans="1:88" s="166" customFormat="1" x14ac:dyDescent="0.25">
      <c r="A1725" s="379"/>
      <c r="B1725" s="379"/>
      <c r="C1725" s="379"/>
      <c r="D1725" s="379"/>
      <c r="E1725" s="379"/>
      <c r="F1725" s="379"/>
      <c r="G1725" s="367" t="s">
        <v>360</v>
      </c>
      <c r="H1725" s="367" t="s">
        <v>2866</v>
      </c>
      <c r="I1725" s="367" t="s">
        <v>1548</v>
      </c>
      <c r="J1725" s="367" t="s">
        <v>2022</v>
      </c>
      <c r="K1725" s="367"/>
      <c r="L1725" s="369">
        <v>1250</v>
      </c>
      <c r="M1725" s="367"/>
      <c r="N1725" s="367"/>
      <c r="O1725" s="367"/>
      <c r="P1725" s="379"/>
      <c r="Q1725" s="379"/>
      <c r="R1725" s="370">
        <v>2</v>
      </c>
      <c r="S1725" s="371">
        <f>+L1725-R1725</f>
        <v>1248</v>
      </c>
      <c r="T1725" s="370"/>
      <c r="U1725" s="139"/>
      <c r="V1725" s="139"/>
      <c r="W1725" s="139"/>
      <c r="X1725" s="139"/>
      <c r="Y1725" s="139"/>
      <c r="Z1725" s="139"/>
      <c r="AA1725" s="139"/>
      <c r="AB1725" s="139"/>
      <c r="AC1725" s="139"/>
      <c r="AD1725" s="139"/>
      <c r="AE1725" s="139"/>
      <c r="AF1725" s="139"/>
      <c r="AG1725" s="139"/>
      <c r="AH1725" s="139"/>
      <c r="AI1725" s="139"/>
      <c r="AJ1725" s="139"/>
      <c r="AK1725" s="139"/>
      <c r="AL1725" s="139"/>
      <c r="AM1725" s="139"/>
      <c r="AN1725" s="139"/>
      <c r="AO1725" s="139"/>
      <c r="AP1725" s="139"/>
      <c r="AQ1725" s="139"/>
      <c r="AR1725" s="139"/>
      <c r="AS1725" s="139"/>
      <c r="AT1725" s="139"/>
      <c r="AU1725" s="139"/>
      <c r="AV1725" s="139"/>
      <c r="AW1725" s="139"/>
      <c r="AX1725" s="139"/>
      <c r="AY1725" s="139"/>
      <c r="AZ1725" s="139"/>
      <c r="BA1725" s="139"/>
      <c r="BB1725" s="139"/>
      <c r="BC1725" s="139"/>
      <c r="BD1725" s="139"/>
      <c r="BE1725" s="139"/>
      <c r="BF1725" s="139"/>
      <c r="BG1725" s="139"/>
      <c r="BH1725" s="139"/>
      <c r="BI1725" s="139"/>
      <c r="BJ1725" s="139"/>
      <c r="BK1725" s="139"/>
      <c r="BL1725" s="139"/>
      <c r="BM1725" s="139"/>
      <c r="BN1725" s="139"/>
      <c r="BO1725" s="139"/>
      <c r="BP1725" s="139"/>
      <c r="BQ1725" s="139"/>
      <c r="BR1725" s="139"/>
      <c r="BS1725" s="139"/>
      <c r="BT1725" s="139"/>
      <c r="BU1725" s="139"/>
      <c r="BV1725" s="139"/>
      <c r="BW1725" s="139"/>
      <c r="BX1725" s="139"/>
      <c r="BY1725" s="139"/>
      <c r="BZ1725" s="139"/>
      <c r="CA1725" s="139"/>
      <c r="CB1725" s="139"/>
      <c r="CC1725" s="139"/>
      <c r="CD1725" s="139"/>
      <c r="CE1725" s="139"/>
      <c r="CF1725" s="139"/>
      <c r="CG1725" s="139"/>
      <c r="CH1725" s="139"/>
      <c r="CI1725" s="139"/>
      <c r="CJ1725" s="139"/>
    </row>
    <row r="1726" spans="1:88" s="166" customFormat="1" x14ac:dyDescent="0.25">
      <c r="A1726" s="379"/>
      <c r="B1726" s="379"/>
      <c r="C1726" s="379"/>
      <c r="D1726" s="379"/>
      <c r="E1726" s="379"/>
      <c r="F1726" s="379"/>
      <c r="G1726" s="367" t="s">
        <v>2872</v>
      </c>
      <c r="H1726" s="367" t="s">
        <v>484</v>
      </c>
      <c r="I1726" s="367" t="s">
        <v>1897</v>
      </c>
      <c r="J1726" s="367" t="s">
        <v>2022</v>
      </c>
      <c r="K1726" s="367"/>
      <c r="L1726" s="369">
        <v>500</v>
      </c>
      <c r="M1726" s="367"/>
      <c r="N1726" s="367"/>
      <c r="O1726" s="367"/>
      <c r="P1726" s="379"/>
      <c r="Q1726" s="379"/>
      <c r="R1726" s="370">
        <v>2</v>
      </c>
      <c r="S1726" s="371">
        <f>+L1726-R1726</f>
        <v>498</v>
      </c>
      <c r="T1726" s="370"/>
      <c r="U1726" s="139"/>
      <c r="V1726" s="139"/>
      <c r="W1726" s="139"/>
      <c r="X1726" s="139"/>
      <c r="Y1726" s="139"/>
      <c r="Z1726" s="139"/>
      <c r="AA1726" s="139"/>
      <c r="AB1726" s="139"/>
      <c r="AC1726" s="139"/>
      <c r="AD1726" s="139"/>
      <c r="AE1726" s="139"/>
      <c r="AF1726" s="139"/>
      <c r="AG1726" s="139"/>
      <c r="AH1726" s="139"/>
      <c r="AI1726" s="139"/>
      <c r="AJ1726" s="139"/>
      <c r="AK1726" s="139"/>
      <c r="AL1726" s="139"/>
      <c r="AM1726" s="139"/>
      <c r="AN1726" s="139"/>
      <c r="AO1726" s="139"/>
      <c r="AP1726" s="139"/>
      <c r="AQ1726" s="139"/>
      <c r="AR1726" s="139"/>
      <c r="AS1726" s="139"/>
      <c r="AT1726" s="139"/>
      <c r="AU1726" s="139"/>
      <c r="AV1726" s="139"/>
      <c r="AW1726" s="139"/>
      <c r="AX1726" s="139"/>
      <c r="AY1726" s="139"/>
      <c r="AZ1726" s="139"/>
      <c r="BA1726" s="139"/>
      <c r="BB1726" s="139"/>
      <c r="BC1726" s="139"/>
      <c r="BD1726" s="139"/>
      <c r="BE1726" s="139"/>
      <c r="BF1726" s="139"/>
      <c r="BG1726" s="139"/>
      <c r="BH1726" s="139"/>
      <c r="BI1726" s="139"/>
      <c r="BJ1726" s="139"/>
      <c r="BK1726" s="139"/>
      <c r="BL1726" s="139"/>
      <c r="BM1726" s="139"/>
      <c r="BN1726" s="139"/>
      <c r="BO1726" s="139"/>
      <c r="BP1726" s="139"/>
      <c r="BQ1726" s="139"/>
      <c r="BR1726" s="139"/>
      <c r="BS1726" s="139"/>
      <c r="BT1726" s="139"/>
      <c r="BU1726" s="139"/>
      <c r="BV1726" s="139"/>
      <c r="BW1726" s="139"/>
      <c r="BX1726" s="139"/>
      <c r="BY1726" s="139"/>
      <c r="BZ1726" s="139"/>
      <c r="CA1726" s="139"/>
      <c r="CB1726" s="139"/>
      <c r="CC1726" s="139"/>
      <c r="CD1726" s="139"/>
      <c r="CE1726" s="139"/>
      <c r="CF1726" s="139"/>
      <c r="CG1726" s="139"/>
      <c r="CH1726" s="139"/>
      <c r="CI1726" s="139"/>
      <c r="CJ1726" s="139"/>
    </row>
    <row r="1727" spans="1:88" s="166" customFormat="1" x14ac:dyDescent="0.25">
      <c r="A1727" s="379"/>
      <c r="B1727" s="379"/>
      <c r="C1727" s="379"/>
      <c r="D1727" s="379"/>
      <c r="E1727" s="379"/>
      <c r="F1727" s="379"/>
      <c r="G1727" s="367" t="s">
        <v>2873</v>
      </c>
      <c r="H1727" s="367" t="s">
        <v>484</v>
      </c>
      <c r="I1727" s="367" t="s">
        <v>1897</v>
      </c>
      <c r="J1727" s="367" t="s">
        <v>2022</v>
      </c>
      <c r="K1727" s="367"/>
      <c r="L1727" s="369">
        <v>500</v>
      </c>
      <c r="M1727" s="367"/>
      <c r="N1727" s="367"/>
      <c r="O1727" s="367"/>
      <c r="P1727" s="379"/>
      <c r="Q1727" s="379"/>
      <c r="R1727" s="370">
        <v>2</v>
      </c>
      <c r="S1727" s="371">
        <f>+L1727-R1727</f>
        <v>498</v>
      </c>
      <c r="T1727" s="370"/>
      <c r="U1727" s="139"/>
      <c r="V1727" s="139"/>
      <c r="W1727" s="139"/>
      <c r="X1727" s="139"/>
      <c r="Y1727" s="139"/>
      <c r="Z1727" s="139"/>
      <c r="AA1727" s="139"/>
      <c r="AB1727" s="139"/>
      <c r="AC1727" s="139"/>
      <c r="AD1727" s="139"/>
      <c r="AE1727" s="139"/>
      <c r="AF1727" s="139"/>
      <c r="AG1727" s="139"/>
      <c r="AH1727" s="139"/>
      <c r="AI1727" s="139"/>
      <c r="AJ1727" s="139"/>
      <c r="AK1727" s="139"/>
      <c r="AL1727" s="139"/>
      <c r="AM1727" s="139"/>
      <c r="AN1727" s="139"/>
      <c r="AO1727" s="139"/>
      <c r="AP1727" s="139"/>
      <c r="AQ1727" s="139"/>
      <c r="AR1727" s="139"/>
      <c r="AS1727" s="139"/>
      <c r="AT1727" s="139"/>
      <c r="AU1727" s="139"/>
      <c r="AV1727" s="139"/>
      <c r="AW1727" s="139"/>
      <c r="AX1727" s="139"/>
      <c r="AY1727" s="139"/>
      <c r="AZ1727" s="139"/>
      <c r="BA1727" s="139"/>
      <c r="BB1727" s="139"/>
      <c r="BC1727" s="139"/>
      <c r="BD1727" s="139"/>
      <c r="BE1727" s="139"/>
      <c r="BF1727" s="139"/>
      <c r="BG1727" s="139"/>
      <c r="BH1727" s="139"/>
      <c r="BI1727" s="139"/>
      <c r="BJ1727" s="139"/>
      <c r="BK1727" s="139"/>
      <c r="BL1727" s="139"/>
      <c r="BM1727" s="139"/>
      <c r="BN1727" s="139"/>
      <c r="BO1727" s="139"/>
      <c r="BP1727" s="139"/>
      <c r="BQ1727" s="139"/>
      <c r="BR1727" s="139"/>
      <c r="BS1727" s="139"/>
      <c r="BT1727" s="139"/>
      <c r="BU1727" s="139"/>
      <c r="BV1727" s="139"/>
      <c r="BW1727" s="139"/>
      <c r="BX1727" s="139"/>
      <c r="BY1727" s="139"/>
      <c r="BZ1727" s="139"/>
      <c r="CA1727" s="139"/>
      <c r="CB1727" s="139"/>
      <c r="CC1727" s="139"/>
      <c r="CD1727" s="139"/>
      <c r="CE1727" s="139"/>
      <c r="CF1727" s="139"/>
      <c r="CG1727" s="139"/>
      <c r="CH1727" s="139"/>
      <c r="CI1727" s="139"/>
      <c r="CJ1727" s="139"/>
    </row>
    <row r="1728" spans="1:88" s="166" customFormat="1" x14ac:dyDescent="0.25">
      <c r="A1728" s="379"/>
      <c r="B1728" s="379"/>
      <c r="C1728" s="379"/>
      <c r="D1728" s="379"/>
      <c r="E1728" s="379"/>
      <c r="F1728" s="379"/>
      <c r="G1728" s="367" t="s">
        <v>2856</v>
      </c>
      <c r="H1728" s="367" t="s">
        <v>1524</v>
      </c>
      <c r="I1728" s="367" t="s">
        <v>2857</v>
      </c>
      <c r="J1728" s="367" t="s">
        <v>1704</v>
      </c>
      <c r="K1728" s="367"/>
      <c r="L1728" s="369">
        <v>3000</v>
      </c>
      <c r="M1728" s="367"/>
      <c r="N1728" s="367"/>
      <c r="O1728" s="367"/>
      <c r="P1728" s="379"/>
      <c r="Q1728" s="379"/>
      <c r="R1728" s="370">
        <v>2</v>
      </c>
      <c r="S1728" s="371">
        <v>1750</v>
      </c>
      <c r="T1728" s="370">
        <f t="shared" ref="T1728:T1729" si="170">+L1728-R1728-S1728</f>
        <v>1248</v>
      </c>
      <c r="U1728" s="139"/>
      <c r="V1728" s="139"/>
      <c r="W1728" s="139"/>
      <c r="X1728" s="139"/>
      <c r="Y1728" s="139"/>
      <c r="Z1728" s="139"/>
      <c r="AA1728" s="139"/>
      <c r="AB1728" s="139"/>
      <c r="AC1728" s="139"/>
      <c r="AD1728" s="139"/>
      <c r="AE1728" s="139"/>
      <c r="AF1728" s="139"/>
      <c r="AG1728" s="139"/>
      <c r="AH1728" s="139"/>
      <c r="AI1728" s="139"/>
      <c r="AJ1728" s="139"/>
      <c r="AK1728" s="139"/>
      <c r="AL1728" s="139"/>
      <c r="AM1728" s="139"/>
      <c r="AN1728" s="139"/>
      <c r="AO1728" s="139"/>
      <c r="AP1728" s="139"/>
      <c r="AQ1728" s="139"/>
      <c r="AR1728" s="139"/>
      <c r="AS1728" s="139"/>
      <c r="AT1728" s="139"/>
      <c r="AU1728" s="139"/>
      <c r="AV1728" s="139"/>
      <c r="AW1728" s="139"/>
      <c r="AX1728" s="139"/>
      <c r="AY1728" s="139"/>
      <c r="AZ1728" s="139"/>
      <c r="BA1728" s="139"/>
      <c r="BB1728" s="139"/>
      <c r="BC1728" s="139"/>
      <c r="BD1728" s="139"/>
      <c r="BE1728" s="139"/>
      <c r="BF1728" s="139"/>
      <c r="BG1728" s="139"/>
      <c r="BH1728" s="139"/>
      <c r="BI1728" s="139"/>
      <c r="BJ1728" s="139"/>
      <c r="BK1728" s="139"/>
      <c r="BL1728" s="139"/>
      <c r="BM1728" s="139"/>
      <c r="BN1728" s="139"/>
      <c r="BO1728" s="139"/>
      <c r="BP1728" s="139"/>
      <c r="BQ1728" s="139"/>
      <c r="BR1728" s="139"/>
      <c r="BS1728" s="139"/>
      <c r="BT1728" s="139"/>
      <c r="BU1728" s="139"/>
      <c r="BV1728" s="139"/>
      <c r="BW1728" s="139"/>
      <c r="BX1728" s="139"/>
      <c r="BY1728" s="139"/>
      <c r="BZ1728" s="139"/>
      <c r="CA1728" s="139"/>
      <c r="CB1728" s="139"/>
      <c r="CC1728" s="139"/>
      <c r="CD1728" s="139"/>
      <c r="CE1728" s="139"/>
      <c r="CF1728" s="139"/>
      <c r="CG1728" s="139"/>
      <c r="CH1728" s="139"/>
      <c r="CI1728" s="139"/>
      <c r="CJ1728" s="139"/>
    </row>
    <row r="1729" spans="1:88" s="166" customFormat="1" x14ac:dyDescent="0.25">
      <c r="A1729" s="379"/>
      <c r="B1729" s="379"/>
      <c r="C1729" s="379"/>
      <c r="D1729" s="379"/>
      <c r="E1729" s="379"/>
      <c r="F1729" s="379"/>
      <c r="G1729" s="367" t="s">
        <v>2859</v>
      </c>
      <c r="H1729" s="367" t="s">
        <v>2858</v>
      </c>
      <c r="I1729" s="367" t="s">
        <v>2860</v>
      </c>
      <c r="J1729" s="367" t="s">
        <v>1704</v>
      </c>
      <c r="K1729" s="367"/>
      <c r="L1729" s="369">
        <v>3000</v>
      </c>
      <c r="M1729" s="367"/>
      <c r="N1729" s="367"/>
      <c r="O1729" s="367"/>
      <c r="P1729" s="379"/>
      <c r="Q1729" s="379"/>
      <c r="R1729" s="370">
        <v>2</v>
      </c>
      <c r="S1729" s="371">
        <v>1750</v>
      </c>
      <c r="T1729" s="370">
        <f t="shared" si="170"/>
        <v>1248</v>
      </c>
      <c r="U1729" s="139"/>
      <c r="V1729" s="139"/>
      <c r="W1729" s="139"/>
      <c r="X1729" s="139"/>
      <c r="Y1729" s="139"/>
      <c r="Z1729" s="139"/>
      <c r="AA1729" s="139"/>
      <c r="AB1729" s="139"/>
      <c r="AC1729" s="139"/>
      <c r="AD1729" s="139"/>
      <c r="AE1729" s="139"/>
      <c r="AF1729" s="139"/>
      <c r="AG1729" s="139"/>
      <c r="AH1729" s="139"/>
      <c r="AI1729" s="139"/>
      <c r="AJ1729" s="139"/>
      <c r="AK1729" s="139"/>
      <c r="AL1729" s="139"/>
      <c r="AM1729" s="139"/>
      <c r="AN1729" s="139"/>
      <c r="AO1729" s="139"/>
      <c r="AP1729" s="139"/>
      <c r="AQ1729" s="139"/>
      <c r="AR1729" s="139"/>
      <c r="AS1729" s="139"/>
      <c r="AT1729" s="139"/>
      <c r="AU1729" s="139"/>
      <c r="AV1729" s="139"/>
      <c r="AW1729" s="139"/>
      <c r="AX1729" s="139"/>
      <c r="AY1729" s="139"/>
      <c r="AZ1729" s="139"/>
      <c r="BA1729" s="139"/>
      <c r="BB1729" s="139"/>
      <c r="BC1729" s="139"/>
      <c r="BD1729" s="139"/>
      <c r="BE1729" s="139"/>
      <c r="BF1729" s="139"/>
      <c r="BG1729" s="139"/>
      <c r="BH1729" s="139"/>
      <c r="BI1729" s="139"/>
      <c r="BJ1729" s="139"/>
      <c r="BK1729" s="139"/>
      <c r="BL1729" s="139"/>
      <c r="BM1729" s="139"/>
      <c r="BN1729" s="139"/>
      <c r="BO1729" s="139"/>
      <c r="BP1729" s="139"/>
      <c r="BQ1729" s="139"/>
      <c r="BR1729" s="139"/>
      <c r="BS1729" s="139"/>
      <c r="BT1729" s="139"/>
      <c r="BU1729" s="139"/>
      <c r="BV1729" s="139"/>
      <c r="BW1729" s="139"/>
      <c r="BX1729" s="139"/>
      <c r="BY1729" s="139"/>
      <c r="BZ1729" s="139"/>
      <c r="CA1729" s="139"/>
      <c r="CB1729" s="139"/>
      <c r="CC1729" s="139"/>
      <c r="CD1729" s="139"/>
      <c r="CE1729" s="139"/>
      <c r="CF1729" s="139"/>
      <c r="CG1729" s="139"/>
      <c r="CH1729" s="139"/>
      <c r="CI1729" s="139"/>
      <c r="CJ1729" s="139"/>
    </row>
    <row r="1730" spans="1:88" x14ac:dyDescent="0.25">
      <c r="A1730" s="365"/>
      <c r="B1730" s="365"/>
      <c r="C1730" s="365"/>
      <c r="D1730" s="365"/>
      <c r="E1730" s="365"/>
      <c r="F1730" s="365"/>
      <c r="G1730" s="367" t="s">
        <v>2815</v>
      </c>
      <c r="H1730" s="367" t="s">
        <v>2305</v>
      </c>
      <c r="I1730" s="367" t="s">
        <v>1039</v>
      </c>
      <c r="J1730" s="367" t="s">
        <v>2022</v>
      </c>
      <c r="K1730" s="368"/>
      <c r="L1730" s="369">
        <v>450</v>
      </c>
      <c r="M1730" s="368"/>
      <c r="N1730" s="368"/>
      <c r="O1730" s="368"/>
      <c r="P1730" s="365"/>
      <c r="Q1730" s="365"/>
      <c r="R1730" s="370">
        <v>2</v>
      </c>
      <c r="S1730" s="370">
        <f>+L1730-R1730</f>
        <v>448</v>
      </c>
      <c r="T1730" s="371"/>
    </row>
    <row r="1731" spans="1:88" x14ac:dyDescent="0.25">
      <c r="A1731" s="365"/>
      <c r="B1731" s="365"/>
      <c r="C1731" s="365"/>
      <c r="D1731" s="365"/>
      <c r="E1731" s="365"/>
      <c r="F1731" s="365"/>
      <c r="G1731" s="367" t="s">
        <v>2306</v>
      </c>
      <c r="H1731" s="367" t="s">
        <v>2307</v>
      </c>
      <c r="I1731" s="367" t="s">
        <v>1104</v>
      </c>
      <c r="J1731" s="367" t="s">
        <v>1704</v>
      </c>
      <c r="K1731" s="368"/>
      <c r="L1731" s="369">
        <v>2500</v>
      </c>
      <c r="M1731" s="368"/>
      <c r="N1731" s="368"/>
      <c r="O1731" s="368"/>
      <c r="P1731" s="365"/>
      <c r="Q1731" s="365"/>
      <c r="R1731" s="370">
        <v>2</v>
      </c>
      <c r="S1731" s="371">
        <v>750</v>
      </c>
      <c r="T1731" s="370">
        <f t="shared" ref="T1731:T1744" si="171">+L1731-R1731-S1731</f>
        <v>1748</v>
      </c>
    </row>
    <row r="1732" spans="1:88" x14ac:dyDescent="0.25">
      <c r="A1732" s="365"/>
      <c r="B1732" s="365"/>
      <c r="C1732" s="365"/>
      <c r="D1732" s="365"/>
      <c r="E1732" s="365"/>
      <c r="F1732" s="365"/>
      <c r="G1732" s="367" t="s">
        <v>2308</v>
      </c>
      <c r="H1732" s="367" t="s">
        <v>2307</v>
      </c>
      <c r="I1732" s="367" t="s">
        <v>2119</v>
      </c>
      <c r="J1732" s="367" t="s">
        <v>1704</v>
      </c>
      <c r="K1732" s="368"/>
      <c r="L1732" s="369">
        <v>2500</v>
      </c>
      <c r="M1732" s="368"/>
      <c r="N1732" s="368"/>
      <c r="O1732" s="368"/>
      <c r="P1732" s="365"/>
      <c r="Q1732" s="365"/>
      <c r="R1732" s="370">
        <v>2</v>
      </c>
      <c r="S1732" s="371">
        <v>1250</v>
      </c>
      <c r="T1732" s="370">
        <f t="shared" si="171"/>
        <v>1248</v>
      </c>
    </row>
    <row r="1733" spans="1:88" x14ac:dyDescent="0.25">
      <c r="A1733" s="365"/>
      <c r="B1733" s="365"/>
      <c r="C1733" s="365"/>
      <c r="D1733" s="365"/>
      <c r="E1733" s="365"/>
      <c r="F1733" s="365"/>
      <c r="G1733" s="367" t="s">
        <v>2816</v>
      </c>
      <c r="H1733" s="367" t="s">
        <v>2309</v>
      </c>
      <c r="I1733" s="367" t="s">
        <v>2142</v>
      </c>
      <c r="J1733" s="367" t="s">
        <v>1704</v>
      </c>
      <c r="K1733" s="368"/>
      <c r="L1733" s="369">
        <v>2500</v>
      </c>
      <c r="M1733" s="368"/>
      <c r="N1733" s="368"/>
      <c r="O1733" s="368"/>
      <c r="P1733" s="365"/>
      <c r="Q1733" s="365"/>
      <c r="R1733" s="370">
        <v>2</v>
      </c>
      <c r="S1733" s="371">
        <v>1250</v>
      </c>
      <c r="T1733" s="370">
        <f t="shared" si="171"/>
        <v>1248</v>
      </c>
    </row>
    <row r="1734" spans="1:88" x14ac:dyDescent="0.25">
      <c r="A1734" s="365"/>
      <c r="B1734" s="365"/>
      <c r="C1734" s="365"/>
      <c r="D1734" s="365"/>
      <c r="E1734" s="365"/>
      <c r="F1734" s="365"/>
      <c r="G1734" s="367" t="s">
        <v>2817</v>
      </c>
      <c r="H1734" s="367" t="s">
        <v>2310</v>
      </c>
      <c r="I1734" s="367" t="s">
        <v>2142</v>
      </c>
      <c r="J1734" s="367" t="s">
        <v>1704</v>
      </c>
      <c r="K1734" s="368"/>
      <c r="L1734" s="369">
        <v>2500</v>
      </c>
      <c r="M1734" s="368"/>
      <c r="N1734" s="368"/>
      <c r="O1734" s="368"/>
      <c r="P1734" s="365"/>
      <c r="Q1734" s="365"/>
      <c r="R1734" s="370">
        <v>2</v>
      </c>
      <c r="S1734" s="371">
        <v>1250</v>
      </c>
      <c r="T1734" s="370">
        <f t="shared" si="171"/>
        <v>1248</v>
      </c>
    </row>
    <row r="1735" spans="1:88" s="166" customFormat="1" x14ac:dyDescent="0.25">
      <c r="A1735" s="379"/>
      <c r="B1735" s="379"/>
      <c r="C1735" s="379"/>
      <c r="D1735" s="379"/>
      <c r="E1735" s="379"/>
      <c r="F1735" s="379"/>
      <c r="G1735" s="367" t="s">
        <v>1853</v>
      </c>
      <c r="H1735" s="367" t="s">
        <v>2867</v>
      </c>
      <c r="I1735" s="367" t="s">
        <v>2868</v>
      </c>
      <c r="J1735" s="367" t="s">
        <v>1704</v>
      </c>
      <c r="K1735" s="367"/>
      <c r="L1735" s="369">
        <v>1500</v>
      </c>
      <c r="M1735" s="367"/>
      <c r="N1735" s="367"/>
      <c r="O1735" s="367"/>
      <c r="P1735" s="379"/>
      <c r="Q1735" s="379"/>
      <c r="R1735" s="370">
        <v>2</v>
      </c>
      <c r="S1735" s="371">
        <v>500</v>
      </c>
      <c r="T1735" s="370">
        <f t="shared" si="171"/>
        <v>998</v>
      </c>
      <c r="U1735" s="139"/>
      <c r="V1735" s="139"/>
      <c r="W1735" s="139"/>
      <c r="X1735" s="139"/>
      <c r="Y1735" s="139"/>
      <c r="Z1735" s="139"/>
      <c r="AA1735" s="139"/>
      <c r="AB1735" s="139"/>
      <c r="AC1735" s="139"/>
      <c r="AD1735" s="139"/>
      <c r="AE1735" s="139"/>
      <c r="AF1735" s="139"/>
      <c r="AG1735" s="139"/>
      <c r="AH1735" s="139"/>
      <c r="AI1735" s="139"/>
      <c r="AJ1735" s="139"/>
      <c r="AK1735" s="139"/>
      <c r="AL1735" s="139"/>
      <c r="AM1735" s="139"/>
      <c r="AN1735" s="139"/>
      <c r="AO1735" s="139"/>
      <c r="AP1735" s="139"/>
      <c r="AQ1735" s="139"/>
      <c r="AR1735" s="139"/>
      <c r="AS1735" s="139"/>
      <c r="AT1735" s="139"/>
      <c r="AU1735" s="139"/>
      <c r="AV1735" s="139"/>
      <c r="AW1735" s="139"/>
      <c r="AX1735" s="139"/>
      <c r="AY1735" s="139"/>
      <c r="AZ1735" s="139"/>
      <c r="BA1735" s="139"/>
      <c r="BB1735" s="139"/>
      <c r="BC1735" s="139"/>
      <c r="BD1735" s="139"/>
      <c r="BE1735" s="139"/>
      <c r="BF1735" s="139"/>
      <c r="BG1735" s="139"/>
      <c r="BH1735" s="139"/>
      <c r="BI1735" s="139"/>
      <c r="BJ1735" s="139"/>
      <c r="BK1735" s="139"/>
      <c r="BL1735" s="139"/>
      <c r="BM1735" s="139"/>
      <c r="BN1735" s="139"/>
      <c r="BO1735" s="139"/>
      <c r="BP1735" s="139"/>
      <c r="BQ1735" s="139"/>
      <c r="BR1735" s="139"/>
      <c r="BS1735" s="139"/>
      <c r="BT1735" s="139"/>
      <c r="BU1735" s="139"/>
      <c r="BV1735" s="139"/>
      <c r="BW1735" s="139"/>
      <c r="BX1735" s="139"/>
      <c r="BY1735" s="139"/>
      <c r="BZ1735" s="139"/>
      <c r="CA1735" s="139"/>
      <c r="CB1735" s="139"/>
      <c r="CC1735" s="139"/>
      <c r="CD1735" s="139"/>
      <c r="CE1735" s="139"/>
      <c r="CF1735" s="139"/>
      <c r="CG1735" s="139"/>
      <c r="CH1735" s="139"/>
      <c r="CI1735" s="139"/>
      <c r="CJ1735" s="139"/>
    </row>
    <row r="1736" spans="1:88" s="166" customFormat="1" x14ac:dyDescent="0.25">
      <c r="A1736" s="379"/>
      <c r="B1736" s="379"/>
      <c r="C1736" s="379"/>
      <c r="D1736" s="379"/>
      <c r="E1736" s="379"/>
      <c r="F1736" s="379"/>
      <c r="G1736" s="367" t="s">
        <v>2869</v>
      </c>
      <c r="H1736" s="367" t="s">
        <v>2867</v>
      </c>
      <c r="I1736" s="367" t="s">
        <v>1897</v>
      </c>
      <c r="J1736" s="367" t="s">
        <v>1704</v>
      </c>
      <c r="K1736" s="367"/>
      <c r="L1736" s="369">
        <v>500</v>
      </c>
      <c r="M1736" s="367"/>
      <c r="N1736" s="367"/>
      <c r="O1736" s="367"/>
      <c r="P1736" s="379"/>
      <c r="Q1736" s="379"/>
      <c r="R1736" s="370">
        <v>2</v>
      </c>
      <c r="S1736" s="371">
        <f>L1736-R1736</f>
        <v>498</v>
      </c>
      <c r="T1736" s="370"/>
      <c r="U1736" s="139"/>
      <c r="V1736" s="139"/>
      <c r="W1736" s="139"/>
      <c r="X1736" s="139"/>
      <c r="Y1736" s="139"/>
      <c r="Z1736" s="139"/>
      <c r="AA1736" s="139"/>
      <c r="AB1736" s="139"/>
      <c r="AC1736" s="139"/>
      <c r="AD1736" s="139"/>
      <c r="AE1736" s="139"/>
      <c r="AF1736" s="139"/>
      <c r="AG1736" s="139"/>
      <c r="AH1736" s="139"/>
      <c r="AI1736" s="139"/>
      <c r="AJ1736" s="139"/>
      <c r="AK1736" s="139"/>
      <c r="AL1736" s="139"/>
      <c r="AM1736" s="139"/>
      <c r="AN1736" s="139"/>
      <c r="AO1736" s="139"/>
      <c r="AP1736" s="139"/>
      <c r="AQ1736" s="139"/>
      <c r="AR1736" s="139"/>
      <c r="AS1736" s="139"/>
      <c r="AT1736" s="139"/>
      <c r="AU1736" s="139"/>
      <c r="AV1736" s="139"/>
      <c r="AW1736" s="139"/>
      <c r="AX1736" s="139"/>
      <c r="AY1736" s="139"/>
      <c r="AZ1736" s="139"/>
      <c r="BA1736" s="139"/>
      <c r="BB1736" s="139"/>
      <c r="BC1736" s="139"/>
      <c r="BD1736" s="139"/>
      <c r="BE1736" s="139"/>
      <c r="BF1736" s="139"/>
      <c r="BG1736" s="139"/>
      <c r="BH1736" s="139"/>
      <c r="BI1736" s="139"/>
      <c r="BJ1736" s="139"/>
      <c r="BK1736" s="139"/>
      <c r="BL1736" s="139"/>
      <c r="BM1736" s="139"/>
      <c r="BN1736" s="139"/>
      <c r="BO1736" s="139"/>
      <c r="BP1736" s="139"/>
      <c r="BQ1736" s="139"/>
      <c r="BR1736" s="139"/>
      <c r="BS1736" s="139"/>
      <c r="BT1736" s="139"/>
      <c r="BU1736" s="139"/>
      <c r="BV1736" s="139"/>
      <c r="BW1736" s="139"/>
      <c r="BX1736" s="139"/>
      <c r="BY1736" s="139"/>
      <c r="BZ1736" s="139"/>
      <c r="CA1736" s="139"/>
      <c r="CB1736" s="139"/>
      <c r="CC1736" s="139"/>
      <c r="CD1736" s="139"/>
      <c r="CE1736" s="139"/>
      <c r="CF1736" s="139"/>
      <c r="CG1736" s="139"/>
      <c r="CH1736" s="139"/>
      <c r="CI1736" s="139"/>
      <c r="CJ1736" s="139"/>
    </row>
    <row r="1737" spans="1:88" x14ac:dyDescent="0.25">
      <c r="A1737" s="365"/>
      <c r="B1737" s="365"/>
      <c r="C1737" s="365"/>
      <c r="D1737" s="365"/>
      <c r="E1737" s="365"/>
      <c r="F1737" s="365"/>
      <c r="G1737" s="367" t="s">
        <v>2965</v>
      </c>
      <c r="H1737" s="367" t="s">
        <v>2310</v>
      </c>
      <c r="I1737" s="367" t="s">
        <v>2119</v>
      </c>
      <c r="J1737" s="367" t="s">
        <v>1704</v>
      </c>
      <c r="K1737" s="368"/>
      <c r="L1737" s="369">
        <v>2500</v>
      </c>
      <c r="M1737" s="368"/>
      <c r="N1737" s="368"/>
      <c r="O1737" s="368"/>
      <c r="P1737" s="365"/>
      <c r="Q1737" s="365"/>
      <c r="R1737" s="370">
        <v>2</v>
      </c>
      <c r="S1737" s="371">
        <v>1250</v>
      </c>
      <c r="T1737" s="370">
        <f t="shared" si="171"/>
        <v>1248</v>
      </c>
    </row>
    <row r="1738" spans="1:88" x14ac:dyDescent="0.25">
      <c r="A1738" s="365"/>
      <c r="B1738" s="365"/>
      <c r="C1738" s="365"/>
      <c r="D1738" s="365"/>
      <c r="E1738" s="365"/>
      <c r="F1738" s="365"/>
      <c r="G1738" s="367" t="s">
        <v>2570</v>
      </c>
      <c r="H1738" s="367" t="s">
        <v>600</v>
      </c>
      <c r="I1738" s="367" t="s">
        <v>1691</v>
      </c>
      <c r="J1738" s="367" t="s">
        <v>1704</v>
      </c>
      <c r="K1738" s="368"/>
      <c r="L1738" s="369">
        <v>1750</v>
      </c>
      <c r="M1738" s="368"/>
      <c r="N1738" s="368"/>
      <c r="O1738" s="368"/>
      <c r="P1738" s="365"/>
      <c r="Q1738" s="365"/>
      <c r="R1738" s="370">
        <v>2</v>
      </c>
      <c r="S1738" s="371">
        <v>500</v>
      </c>
      <c r="T1738" s="370">
        <f t="shared" si="171"/>
        <v>1248</v>
      </c>
    </row>
    <row r="1739" spans="1:88" x14ac:dyDescent="0.25">
      <c r="A1739" s="365"/>
      <c r="B1739" s="365"/>
      <c r="C1739" s="365"/>
      <c r="D1739" s="365"/>
      <c r="E1739" s="365"/>
      <c r="F1739" s="365"/>
      <c r="G1739" s="367" t="s">
        <v>2571</v>
      </c>
      <c r="H1739" s="367" t="s">
        <v>600</v>
      </c>
      <c r="I1739" s="367" t="s">
        <v>1691</v>
      </c>
      <c r="J1739" s="367" t="s">
        <v>1704</v>
      </c>
      <c r="K1739" s="368"/>
      <c r="L1739" s="369">
        <v>1750</v>
      </c>
      <c r="M1739" s="368"/>
      <c r="N1739" s="368"/>
      <c r="O1739" s="368"/>
      <c r="P1739" s="365"/>
      <c r="Q1739" s="365"/>
      <c r="R1739" s="370">
        <v>2</v>
      </c>
      <c r="S1739" s="371">
        <v>500</v>
      </c>
      <c r="T1739" s="370">
        <f t="shared" si="171"/>
        <v>1248</v>
      </c>
    </row>
    <row r="1740" spans="1:88" x14ac:dyDescent="0.25">
      <c r="A1740" s="365"/>
      <c r="B1740" s="365"/>
      <c r="C1740" s="365"/>
      <c r="D1740" s="365"/>
      <c r="E1740" s="365"/>
      <c r="F1740" s="365"/>
      <c r="G1740" s="367" t="s">
        <v>2572</v>
      </c>
      <c r="H1740" s="367" t="s">
        <v>600</v>
      </c>
      <c r="I1740" s="367" t="s">
        <v>1889</v>
      </c>
      <c r="J1740" s="367" t="s">
        <v>1704</v>
      </c>
      <c r="K1740" s="368"/>
      <c r="L1740" s="369">
        <v>2500</v>
      </c>
      <c r="M1740" s="368"/>
      <c r="N1740" s="368"/>
      <c r="O1740" s="368"/>
      <c r="P1740" s="365"/>
      <c r="Q1740" s="365"/>
      <c r="R1740" s="370">
        <v>2</v>
      </c>
      <c r="S1740" s="371">
        <v>500</v>
      </c>
      <c r="T1740" s="370">
        <f t="shared" si="171"/>
        <v>1998</v>
      </c>
    </row>
    <row r="1741" spans="1:88" x14ac:dyDescent="0.25">
      <c r="A1741" s="365"/>
      <c r="B1741" s="365"/>
      <c r="C1741" s="365"/>
      <c r="D1741" s="365"/>
      <c r="E1741" s="365"/>
      <c r="F1741" s="365"/>
      <c r="G1741" s="367" t="s">
        <v>2574</v>
      </c>
      <c r="H1741" s="367" t="s">
        <v>2573</v>
      </c>
      <c r="I1741" s="367" t="s">
        <v>2113</v>
      </c>
      <c r="J1741" s="367" t="s">
        <v>1704</v>
      </c>
      <c r="K1741" s="368"/>
      <c r="L1741" s="369">
        <v>2000</v>
      </c>
      <c r="M1741" s="368"/>
      <c r="N1741" s="368"/>
      <c r="O1741" s="368"/>
      <c r="P1741" s="365"/>
      <c r="Q1741" s="365"/>
      <c r="R1741" s="370">
        <v>2</v>
      </c>
      <c r="S1741" s="371">
        <v>500</v>
      </c>
      <c r="T1741" s="370">
        <f t="shared" si="171"/>
        <v>1498</v>
      </c>
    </row>
    <row r="1742" spans="1:88" x14ac:dyDescent="0.25">
      <c r="A1742" s="365"/>
      <c r="B1742" s="365"/>
      <c r="C1742" s="365"/>
      <c r="D1742" s="365"/>
      <c r="E1742" s="365"/>
      <c r="F1742" s="365"/>
      <c r="G1742" s="367" t="s">
        <v>2575</v>
      </c>
      <c r="H1742" s="367" t="s">
        <v>2573</v>
      </c>
      <c r="I1742" s="367" t="s">
        <v>2113</v>
      </c>
      <c r="J1742" s="367" t="s">
        <v>1704</v>
      </c>
      <c r="K1742" s="368"/>
      <c r="L1742" s="369">
        <v>2000</v>
      </c>
      <c r="M1742" s="368"/>
      <c r="N1742" s="368"/>
      <c r="O1742" s="368"/>
      <c r="P1742" s="365"/>
      <c r="Q1742" s="365"/>
      <c r="R1742" s="370">
        <v>2</v>
      </c>
      <c r="S1742" s="371">
        <v>500</v>
      </c>
      <c r="T1742" s="370">
        <f t="shared" si="171"/>
        <v>1498</v>
      </c>
    </row>
    <row r="1743" spans="1:88" x14ac:dyDescent="0.25">
      <c r="A1743" s="365"/>
      <c r="B1743" s="365"/>
      <c r="C1743" s="365"/>
      <c r="D1743" s="365"/>
      <c r="E1743" s="365"/>
      <c r="F1743" s="365"/>
      <c r="G1743" s="367" t="s">
        <v>2579</v>
      </c>
      <c r="H1743" s="367" t="s">
        <v>2573</v>
      </c>
      <c r="I1743" s="367" t="s">
        <v>1101</v>
      </c>
      <c r="J1743" s="367" t="s">
        <v>1704</v>
      </c>
      <c r="K1743" s="368"/>
      <c r="L1743" s="369">
        <v>2500</v>
      </c>
      <c r="M1743" s="368"/>
      <c r="N1743" s="368"/>
      <c r="O1743" s="368"/>
      <c r="P1743" s="365"/>
      <c r="Q1743" s="365"/>
      <c r="R1743" s="370">
        <v>2</v>
      </c>
      <c r="S1743" s="371">
        <v>500</v>
      </c>
      <c r="T1743" s="370">
        <f t="shared" si="171"/>
        <v>1998</v>
      </c>
    </row>
    <row r="1744" spans="1:88" x14ac:dyDescent="0.25">
      <c r="A1744" s="365"/>
      <c r="B1744" s="365"/>
      <c r="C1744" s="365"/>
      <c r="D1744" s="365"/>
      <c r="E1744" s="365"/>
      <c r="F1744" s="365"/>
      <c r="G1744" s="367" t="s">
        <v>2580</v>
      </c>
      <c r="H1744" s="367" t="s">
        <v>2573</v>
      </c>
      <c r="I1744" s="367" t="s">
        <v>1101</v>
      </c>
      <c r="J1744" s="367" t="s">
        <v>1704</v>
      </c>
      <c r="K1744" s="368"/>
      <c r="L1744" s="369">
        <v>2500</v>
      </c>
      <c r="M1744" s="368"/>
      <c r="N1744" s="368"/>
      <c r="O1744" s="368"/>
      <c r="P1744" s="365"/>
      <c r="Q1744" s="365"/>
      <c r="R1744" s="370">
        <v>2</v>
      </c>
      <c r="S1744" s="371">
        <v>500</v>
      </c>
      <c r="T1744" s="370">
        <f t="shared" si="171"/>
        <v>1998</v>
      </c>
    </row>
    <row r="1745" spans="1:20" x14ac:dyDescent="0.25">
      <c r="A1745" s="365"/>
      <c r="B1745" s="365"/>
      <c r="C1745" s="365"/>
      <c r="D1745" s="365"/>
      <c r="E1745" s="365"/>
      <c r="F1745" s="365"/>
      <c r="G1745" s="367" t="s">
        <v>2581</v>
      </c>
      <c r="H1745" s="367" t="s">
        <v>2573</v>
      </c>
      <c r="I1745" s="367" t="s">
        <v>1691</v>
      </c>
      <c r="J1745" s="367" t="s">
        <v>1704</v>
      </c>
      <c r="K1745" s="368"/>
      <c r="L1745" s="369">
        <v>1750</v>
      </c>
      <c r="M1745" s="368"/>
      <c r="N1745" s="368"/>
      <c r="O1745" s="368"/>
      <c r="P1745" s="365"/>
      <c r="Q1745" s="365"/>
      <c r="R1745" s="370">
        <v>2</v>
      </c>
      <c r="S1745" s="371">
        <v>500</v>
      </c>
      <c r="T1745" s="370">
        <f t="shared" ref="T1745" si="172">+L1745-R1745-S1745</f>
        <v>1248</v>
      </c>
    </row>
    <row r="1746" spans="1:20" x14ac:dyDescent="0.25">
      <c r="A1746" s="365"/>
      <c r="B1746" s="365"/>
      <c r="C1746" s="365"/>
      <c r="D1746" s="365"/>
      <c r="E1746" s="365"/>
      <c r="F1746" s="365"/>
      <c r="G1746" s="367" t="s">
        <v>2576</v>
      </c>
      <c r="H1746" s="367" t="s">
        <v>856</v>
      </c>
      <c r="I1746" s="367" t="s">
        <v>347</v>
      </c>
      <c r="J1746" s="367" t="s">
        <v>2022</v>
      </c>
      <c r="K1746" s="368"/>
      <c r="L1746" s="369">
        <v>450</v>
      </c>
      <c r="M1746" s="368"/>
      <c r="N1746" s="368"/>
      <c r="O1746" s="368"/>
      <c r="P1746" s="365"/>
      <c r="Q1746" s="365"/>
      <c r="R1746" s="370">
        <v>2</v>
      </c>
      <c r="S1746" s="371">
        <f>+L1746-R1746</f>
        <v>448</v>
      </c>
      <c r="T1746" s="370"/>
    </row>
    <row r="1747" spans="1:20" x14ac:dyDescent="0.25">
      <c r="A1747" s="365"/>
      <c r="B1747" s="365"/>
      <c r="C1747" s="365"/>
      <c r="D1747" s="365"/>
      <c r="E1747" s="365"/>
      <c r="F1747" s="365"/>
      <c r="G1747" s="367" t="s">
        <v>2577</v>
      </c>
      <c r="H1747" s="367" t="s">
        <v>147</v>
      </c>
      <c r="I1747" s="367" t="s">
        <v>347</v>
      </c>
      <c r="J1747" s="367" t="s">
        <v>2022</v>
      </c>
      <c r="K1747" s="368"/>
      <c r="L1747" s="369">
        <v>450</v>
      </c>
      <c r="M1747" s="368"/>
      <c r="N1747" s="368"/>
      <c r="O1747" s="368"/>
      <c r="P1747" s="365"/>
      <c r="Q1747" s="365"/>
      <c r="R1747" s="370">
        <v>2</v>
      </c>
      <c r="S1747" s="371">
        <f>+L1747-R1747</f>
        <v>448</v>
      </c>
      <c r="T1747" s="370"/>
    </row>
    <row r="1748" spans="1:20" x14ac:dyDescent="0.25">
      <c r="A1748" s="365"/>
      <c r="B1748" s="365"/>
      <c r="C1748" s="365"/>
      <c r="D1748" s="365"/>
      <c r="E1748" s="365"/>
      <c r="F1748" s="365"/>
      <c r="G1748" s="367" t="s">
        <v>2578</v>
      </c>
      <c r="H1748" s="367" t="s">
        <v>147</v>
      </c>
      <c r="I1748" s="367" t="s">
        <v>347</v>
      </c>
      <c r="J1748" s="367" t="s">
        <v>2022</v>
      </c>
      <c r="K1748" s="368"/>
      <c r="L1748" s="369">
        <v>450</v>
      </c>
      <c r="M1748" s="368"/>
      <c r="N1748" s="368"/>
      <c r="O1748" s="368"/>
      <c r="P1748" s="365"/>
      <c r="Q1748" s="365"/>
      <c r="R1748" s="370">
        <v>2</v>
      </c>
      <c r="S1748" s="371">
        <f>+L1748-R1748</f>
        <v>448</v>
      </c>
      <c r="T1748" s="370"/>
    </row>
    <row r="1749" spans="1:20" x14ac:dyDescent="0.25">
      <c r="A1749" s="365"/>
      <c r="B1749" s="365"/>
      <c r="C1749" s="365"/>
      <c r="D1749" s="365"/>
      <c r="E1749" s="365"/>
      <c r="F1749" s="365"/>
      <c r="G1749" s="367" t="s">
        <v>2582</v>
      </c>
      <c r="H1749" s="367" t="s">
        <v>1712</v>
      </c>
      <c r="I1749" s="367" t="s">
        <v>1903</v>
      </c>
      <c r="J1749" s="367" t="s">
        <v>1704</v>
      </c>
      <c r="K1749" s="368"/>
      <c r="L1749" s="369">
        <v>1500</v>
      </c>
      <c r="M1749" s="368"/>
      <c r="N1749" s="368"/>
      <c r="O1749" s="368"/>
      <c r="P1749" s="365"/>
      <c r="Q1749" s="365"/>
      <c r="R1749" s="370">
        <v>2</v>
      </c>
      <c r="S1749" s="371">
        <v>500</v>
      </c>
      <c r="T1749" s="370">
        <f t="shared" ref="T1749:T1750" si="173">+L1749-R1749-S1749</f>
        <v>998</v>
      </c>
    </row>
    <row r="1750" spans="1:20" x14ac:dyDescent="0.25">
      <c r="A1750" s="365"/>
      <c r="B1750" s="365"/>
      <c r="C1750" s="365"/>
      <c r="D1750" s="365"/>
      <c r="E1750" s="365"/>
      <c r="F1750" s="365"/>
      <c r="G1750" s="367" t="s">
        <v>2583</v>
      </c>
      <c r="H1750" s="367" t="s">
        <v>147</v>
      </c>
      <c r="I1750" s="367" t="s">
        <v>2584</v>
      </c>
      <c r="J1750" s="367" t="s">
        <v>1704</v>
      </c>
      <c r="K1750" s="368"/>
      <c r="L1750" s="369">
        <v>1500</v>
      </c>
      <c r="M1750" s="368"/>
      <c r="N1750" s="368"/>
      <c r="O1750" s="368"/>
      <c r="P1750" s="365"/>
      <c r="Q1750" s="365"/>
      <c r="R1750" s="370">
        <v>2</v>
      </c>
      <c r="S1750" s="371">
        <v>500</v>
      </c>
      <c r="T1750" s="370">
        <f t="shared" si="173"/>
        <v>998</v>
      </c>
    </row>
    <row r="1751" spans="1:20" s="139" customFormat="1" ht="13.5" customHeight="1" x14ac:dyDescent="0.3">
      <c r="B1751" s="139" t="s">
        <v>58</v>
      </c>
      <c r="C1751" s="140"/>
      <c r="F1751" s="141"/>
      <c r="G1751" s="142" t="s">
        <v>57</v>
      </c>
      <c r="H1751" s="139" t="s">
        <v>1647</v>
      </c>
      <c r="I1751" s="143" t="s">
        <v>1710</v>
      </c>
      <c r="J1751" s="143" t="s">
        <v>1704</v>
      </c>
      <c r="L1751" s="144">
        <v>4000</v>
      </c>
      <c r="O1751" s="145"/>
      <c r="P1751" s="146"/>
      <c r="R1751" s="147">
        <v>2</v>
      </c>
      <c r="S1751" s="144">
        <v>750</v>
      </c>
      <c r="T1751" s="147">
        <f>+L1751-R1751-S1751</f>
        <v>3248</v>
      </c>
    </row>
    <row r="1752" spans="1:20" x14ac:dyDescent="0.25">
      <c r="A1752" s="365"/>
      <c r="B1752" s="365"/>
      <c r="C1752" s="365"/>
      <c r="D1752" s="365"/>
      <c r="E1752" s="365"/>
      <c r="F1752" s="365"/>
      <c r="G1752" s="367" t="s">
        <v>2311</v>
      </c>
      <c r="H1752" s="367" t="s">
        <v>2312</v>
      </c>
      <c r="I1752" s="367" t="s">
        <v>930</v>
      </c>
      <c r="J1752" s="367" t="s">
        <v>2022</v>
      </c>
      <c r="K1752" s="368"/>
      <c r="L1752" s="369">
        <v>450</v>
      </c>
      <c r="M1752" s="368"/>
      <c r="N1752" s="368"/>
      <c r="O1752" s="368"/>
      <c r="P1752" s="365"/>
      <c r="Q1752" s="365"/>
      <c r="R1752" s="370">
        <v>2</v>
      </c>
      <c r="S1752" s="370">
        <f>+L1752-R1752</f>
        <v>448</v>
      </c>
      <c r="T1752" s="371"/>
    </row>
    <row r="1753" spans="1:20" x14ac:dyDescent="0.25">
      <c r="A1753" s="365"/>
      <c r="B1753" s="365"/>
      <c r="C1753" s="365"/>
      <c r="D1753" s="365"/>
      <c r="E1753" s="365"/>
      <c r="F1753" s="365"/>
      <c r="G1753" s="367" t="s">
        <v>2313</v>
      </c>
      <c r="H1753" s="367" t="s">
        <v>2314</v>
      </c>
      <c r="I1753" s="367" t="s">
        <v>2142</v>
      </c>
      <c r="J1753" s="367" t="s">
        <v>1704</v>
      </c>
      <c r="K1753" s="368"/>
      <c r="L1753" s="369">
        <v>2500</v>
      </c>
      <c r="M1753" s="368"/>
      <c r="N1753" s="368"/>
      <c r="O1753" s="368"/>
      <c r="P1753" s="365"/>
      <c r="Q1753" s="365"/>
      <c r="R1753" s="370">
        <v>2</v>
      </c>
      <c r="S1753" s="371">
        <v>1250</v>
      </c>
      <c r="T1753" s="370">
        <f t="shared" ref="T1753:T1755" si="174">+L1753-R1753-S1753</f>
        <v>1248</v>
      </c>
    </row>
    <row r="1754" spans="1:20" x14ac:dyDescent="0.25">
      <c r="A1754" s="365"/>
      <c r="B1754" s="365"/>
      <c r="C1754" s="365"/>
      <c r="D1754" s="365"/>
      <c r="E1754" s="365"/>
      <c r="F1754" s="365"/>
      <c r="G1754" s="367" t="s">
        <v>2315</v>
      </c>
      <c r="H1754" s="367" t="s">
        <v>2316</v>
      </c>
      <c r="I1754" s="367" t="s">
        <v>2119</v>
      </c>
      <c r="J1754" s="367" t="s">
        <v>1704</v>
      </c>
      <c r="K1754" s="368"/>
      <c r="L1754" s="369">
        <v>2500</v>
      </c>
      <c r="M1754" s="368"/>
      <c r="N1754" s="368"/>
      <c r="O1754" s="368"/>
      <c r="P1754" s="365"/>
      <c r="Q1754" s="365"/>
      <c r="R1754" s="370">
        <v>2</v>
      </c>
      <c r="S1754" s="371">
        <v>1250</v>
      </c>
      <c r="T1754" s="370">
        <f t="shared" si="174"/>
        <v>1248</v>
      </c>
    </row>
    <row r="1755" spans="1:20" x14ac:dyDescent="0.25">
      <c r="A1755" s="365"/>
      <c r="B1755" s="365"/>
      <c r="C1755" s="365"/>
      <c r="D1755" s="365"/>
      <c r="E1755" s="365"/>
      <c r="F1755" s="365"/>
      <c r="G1755" s="366" t="s">
        <v>1886</v>
      </c>
      <c r="H1755" s="366" t="s">
        <v>1885</v>
      </c>
      <c r="I1755" s="366" t="s">
        <v>1887</v>
      </c>
      <c r="J1755" s="367" t="s">
        <v>1704</v>
      </c>
      <c r="K1755" s="368"/>
      <c r="L1755" s="369">
        <v>1500</v>
      </c>
      <c r="M1755" s="368"/>
      <c r="N1755" s="368"/>
      <c r="O1755" s="368"/>
      <c r="P1755" s="365"/>
      <c r="Q1755" s="365"/>
      <c r="R1755" s="370">
        <v>2</v>
      </c>
      <c r="S1755" s="371">
        <v>500</v>
      </c>
      <c r="T1755" s="370">
        <f t="shared" si="174"/>
        <v>998</v>
      </c>
    </row>
    <row r="1756" spans="1:20" x14ac:dyDescent="0.25">
      <c r="A1756" s="365"/>
      <c r="B1756" s="365"/>
      <c r="C1756" s="365"/>
      <c r="D1756" s="365"/>
      <c r="E1756" s="365"/>
      <c r="F1756" s="365"/>
      <c r="G1756" s="367" t="s">
        <v>2317</v>
      </c>
      <c r="H1756" s="367" t="s">
        <v>2318</v>
      </c>
      <c r="I1756" s="367" t="s">
        <v>1769</v>
      </c>
      <c r="J1756" s="367" t="s">
        <v>2022</v>
      </c>
      <c r="K1756" s="368"/>
      <c r="L1756" s="369">
        <v>500</v>
      </c>
      <c r="M1756" s="368"/>
      <c r="N1756" s="368"/>
      <c r="O1756" s="368"/>
      <c r="P1756" s="365"/>
      <c r="Q1756" s="365"/>
      <c r="R1756" s="370">
        <v>2</v>
      </c>
      <c r="S1756" s="370">
        <f t="shared" ref="S1756:S1757" si="175">+L1756-R1756</f>
        <v>498</v>
      </c>
      <c r="T1756" s="371"/>
    </row>
    <row r="1757" spans="1:20" x14ac:dyDescent="0.25">
      <c r="A1757" s="365"/>
      <c r="B1757" s="365"/>
      <c r="C1757" s="365"/>
      <c r="D1757" s="365"/>
      <c r="E1757" s="365"/>
      <c r="F1757" s="365"/>
      <c r="G1757" s="367" t="s">
        <v>2319</v>
      </c>
      <c r="H1757" s="367" t="s">
        <v>2320</v>
      </c>
      <c r="I1757" s="367" t="s">
        <v>1548</v>
      </c>
      <c r="J1757" s="367" t="s">
        <v>2022</v>
      </c>
      <c r="K1757" s="368"/>
      <c r="L1757" s="369">
        <v>1250</v>
      </c>
      <c r="M1757" s="368"/>
      <c r="N1757" s="368"/>
      <c r="O1757" s="368"/>
      <c r="P1757" s="365"/>
      <c r="Q1757" s="365"/>
      <c r="R1757" s="370">
        <v>2</v>
      </c>
      <c r="S1757" s="370">
        <f t="shared" si="175"/>
        <v>1248</v>
      </c>
      <c r="T1757" s="371"/>
    </row>
    <row r="1758" spans="1:20" x14ac:dyDescent="0.25">
      <c r="A1758" s="365"/>
      <c r="B1758" s="365"/>
      <c r="C1758" s="365"/>
      <c r="D1758" s="365"/>
      <c r="E1758" s="365"/>
      <c r="F1758" s="365"/>
      <c r="G1758" s="366" t="s">
        <v>2507</v>
      </c>
      <c r="H1758" s="366" t="s">
        <v>265</v>
      </c>
      <c r="I1758" s="366" t="s">
        <v>1874</v>
      </c>
      <c r="J1758" s="367" t="s">
        <v>1704</v>
      </c>
      <c r="K1758" s="368"/>
      <c r="L1758" s="369">
        <v>5000</v>
      </c>
      <c r="M1758" s="368"/>
      <c r="N1758" s="368"/>
      <c r="O1758" s="368"/>
      <c r="P1758" s="365"/>
      <c r="Q1758" s="365"/>
      <c r="R1758" s="370">
        <v>2</v>
      </c>
      <c r="S1758" s="371">
        <v>1500</v>
      </c>
      <c r="T1758" s="370">
        <f t="shared" ref="T1758:T1759" si="176">+L1758-R1758-S1758</f>
        <v>3498</v>
      </c>
    </row>
    <row r="1759" spans="1:20" x14ac:dyDescent="0.25">
      <c r="A1759" s="365"/>
      <c r="B1759" s="365"/>
      <c r="C1759" s="365"/>
      <c r="D1759" s="365"/>
      <c r="E1759" s="365"/>
      <c r="F1759" s="365"/>
      <c r="G1759" s="366" t="s">
        <v>1888</v>
      </c>
      <c r="H1759" s="366" t="s">
        <v>1264</v>
      </c>
      <c r="I1759" s="366" t="s">
        <v>1889</v>
      </c>
      <c r="J1759" s="367" t="s">
        <v>1704</v>
      </c>
      <c r="K1759" s="368"/>
      <c r="L1759" s="369">
        <v>3500</v>
      </c>
      <c r="M1759" s="368"/>
      <c r="N1759" s="368"/>
      <c r="O1759" s="368"/>
      <c r="P1759" s="365"/>
      <c r="Q1759" s="365"/>
      <c r="R1759" s="370">
        <v>2</v>
      </c>
      <c r="S1759" s="371">
        <v>1250</v>
      </c>
      <c r="T1759" s="370">
        <f t="shared" si="176"/>
        <v>2248</v>
      </c>
    </row>
    <row r="1760" spans="1:20" x14ac:dyDescent="0.25">
      <c r="A1760" s="365"/>
      <c r="B1760" s="365"/>
      <c r="C1760" s="365"/>
      <c r="D1760" s="365"/>
      <c r="E1760" s="365"/>
      <c r="F1760" s="365"/>
      <c r="G1760" s="367" t="s">
        <v>2964</v>
      </c>
      <c r="H1760" s="367" t="s">
        <v>2321</v>
      </c>
      <c r="I1760" s="367" t="s">
        <v>748</v>
      </c>
      <c r="J1760" s="367" t="s">
        <v>2022</v>
      </c>
      <c r="K1760" s="368"/>
      <c r="L1760" s="369">
        <v>450</v>
      </c>
      <c r="M1760" s="368"/>
      <c r="N1760" s="368"/>
      <c r="O1760" s="368"/>
      <c r="P1760" s="365"/>
      <c r="Q1760" s="365"/>
      <c r="R1760" s="370">
        <v>2</v>
      </c>
      <c r="S1760" s="370">
        <f t="shared" ref="S1760" si="177">+L1760-R1760</f>
        <v>448</v>
      </c>
      <c r="T1760" s="371"/>
    </row>
    <row r="1761" spans="1:20" x14ac:dyDescent="0.25">
      <c r="A1761" s="365"/>
      <c r="B1761" s="365"/>
      <c r="C1761" s="365"/>
      <c r="D1761" s="365"/>
      <c r="E1761" s="365"/>
      <c r="F1761" s="365"/>
      <c r="G1761" s="367" t="s">
        <v>557</v>
      </c>
      <c r="H1761" s="366" t="s">
        <v>497</v>
      </c>
      <c r="I1761" s="367" t="s">
        <v>2992</v>
      </c>
      <c r="J1761" s="367" t="s">
        <v>1704</v>
      </c>
      <c r="K1761" s="368"/>
      <c r="L1761" s="369">
        <v>3500</v>
      </c>
      <c r="M1761" s="368"/>
      <c r="N1761" s="368"/>
      <c r="O1761" s="368"/>
      <c r="P1761" s="365"/>
      <c r="Q1761" s="365"/>
      <c r="R1761" s="370">
        <v>2</v>
      </c>
      <c r="S1761" s="370">
        <v>1500</v>
      </c>
      <c r="T1761" s="371">
        <f>+L1761-R1761-S1761</f>
        <v>1998</v>
      </c>
    </row>
    <row r="1762" spans="1:20" x14ac:dyDescent="0.25">
      <c r="A1762" s="365"/>
      <c r="B1762" s="365"/>
      <c r="C1762" s="365"/>
      <c r="D1762" s="365"/>
      <c r="E1762" s="365"/>
      <c r="F1762" s="365"/>
      <c r="G1762" s="367" t="s">
        <v>2975</v>
      </c>
      <c r="H1762" s="366" t="s">
        <v>497</v>
      </c>
      <c r="I1762" s="366" t="s">
        <v>1101</v>
      </c>
      <c r="J1762" s="367" t="s">
        <v>1704</v>
      </c>
      <c r="K1762" s="368"/>
      <c r="L1762" s="369">
        <v>2000</v>
      </c>
      <c r="M1762" s="368"/>
      <c r="N1762" s="368"/>
      <c r="O1762" s="368"/>
      <c r="P1762" s="365"/>
      <c r="Q1762" s="365"/>
      <c r="R1762" s="370">
        <v>2</v>
      </c>
      <c r="S1762" s="370">
        <v>750</v>
      </c>
      <c r="T1762" s="371">
        <f>+L1762-R1762-S1762</f>
        <v>1248</v>
      </c>
    </row>
    <row r="1763" spans="1:20" x14ac:dyDescent="0.25">
      <c r="A1763" s="365"/>
      <c r="B1763" s="365"/>
      <c r="C1763" s="365"/>
      <c r="D1763" s="365"/>
      <c r="E1763" s="365"/>
      <c r="F1763" s="365"/>
      <c r="G1763" s="367" t="s">
        <v>2976</v>
      </c>
      <c r="H1763" s="366" t="s">
        <v>497</v>
      </c>
      <c r="I1763" s="366" t="s">
        <v>1691</v>
      </c>
      <c r="J1763" s="367" t="s">
        <v>1704</v>
      </c>
      <c r="K1763" s="368"/>
      <c r="L1763" s="369">
        <v>1500</v>
      </c>
      <c r="M1763" s="368"/>
      <c r="N1763" s="368"/>
      <c r="O1763" s="368"/>
      <c r="P1763" s="365"/>
      <c r="Q1763" s="365"/>
      <c r="R1763" s="370">
        <v>2</v>
      </c>
      <c r="S1763" s="370">
        <v>750</v>
      </c>
      <c r="T1763" s="371">
        <f>+L1763-R1763-S1763</f>
        <v>748</v>
      </c>
    </row>
    <row r="1764" spans="1:20" x14ac:dyDescent="0.25">
      <c r="A1764" s="365"/>
      <c r="B1764" s="365"/>
      <c r="C1764" s="365"/>
      <c r="D1764" s="365"/>
      <c r="E1764" s="365"/>
      <c r="F1764" s="365"/>
      <c r="G1764" s="367" t="s">
        <v>2993</v>
      </c>
      <c r="H1764" s="366" t="s">
        <v>497</v>
      </c>
      <c r="I1764" s="366" t="s">
        <v>1384</v>
      </c>
      <c r="J1764" s="367" t="s">
        <v>1704</v>
      </c>
      <c r="K1764" s="368"/>
      <c r="L1764" s="369">
        <v>2500</v>
      </c>
      <c r="M1764" s="368"/>
      <c r="N1764" s="368"/>
      <c r="O1764" s="368"/>
      <c r="P1764" s="365"/>
      <c r="Q1764" s="365"/>
      <c r="R1764" s="370">
        <v>2</v>
      </c>
      <c r="S1764" s="370">
        <v>750</v>
      </c>
      <c r="T1764" s="371">
        <f>+L1764-R1764-S1764</f>
        <v>1748</v>
      </c>
    </row>
    <row r="1765" spans="1:20" x14ac:dyDescent="0.25">
      <c r="A1765" s="365"/>
      <c r="B1765" s="365"/>
      <c r="C1765" s="365"/>
      <c r="D1765" s="365"/>
      <c r="E1765" s="365"/>
      <c r="F1765" s="365"/>
      <c r="G1765" s="367" t="s">
        <v>2977</v>
      </c>
      <c r="H1765" s="366" t="s">
        <v>497</v>
      </c>
      <c r="I1765" s="367" t="s">
        <v>1769</v>
      </c>
      <c r="J1765" s="367" t="s">
        <v>2022</v>
      </c>
      <c r="K1765" s="368"/>
      <c r="L1765" s="369">
        <v>500</v>
      </c>
      <c r="M1765" s="368"/>
      <c r="N1765" s="368"/>
      <c r="O1765" s="368"/>
      <c r="P1765" s="365"/>
      <c r="Q1765" s="365"/>
      <c r="R1765" s="370">
        <v>2</v>
      </c>
      <c r="S1765" s="370">
        <f t="shared" ref="S1765" si="178">+L1765-R1765</f>
        <v>498</v>
      </c>
      <c r="T1765" s="371"/>
    </row>
    <row r="1766" spans="1:20" x14ac:dyDescent="0.25">
      <c r="A1766" s="365"/>
      <c r="B1766" s="365"/>
      <c r="C1766" s="365"/>
      <c r="D1766" s="365"/>
      <c r="E1766" s="365"/>
      <c r="F1766" s="365"/>
      <c r="G1766" s="366" t="s">
        <v>2994</v>
      </c>
      <c r="H1766" s="366" t="s">
        <v>1266</v>
      </c>
      <c r="I1766" s="367" t="s">
        <v>1548</v>
      </c>
      <c r="J1766" s="367" t="s">
        <v>2022</v>
      </c>
      <c r="K1766" s="368"/>
      <c r="L1766" s="369">
        <v>1250</v>
      </c>
      <c r="M1766" s="368"/>
      <c r="N1766" s="368"/>
      <c r="O1766" s="368"/>
      <c r="P1766" s="365"/>
      <c r="Q1766" s="365"/>
      <c r="R1766" s="370">
        <v>2</v>
      </c>
      <c r="S1766" s="370">
        <f t="shared" ref="S1766:S1767" si="179">+L1766-R1766</f>
        <v>1248</v>
      </c>
      <c r="T1766" s="371"/>
    </row>
    <row r="1767" spans="1:20" x14ac:dyDescent="0.25">
      <c r="A1767" s="365"/>
      <c r="B1767" s="365"/>
      <c r="C1767" s="365"/>
      <c r="D1767" s="365"/>
      <c r="E1767" s="365"/>
      <c r="F1767" s="365"/>
      <c r="G1767" s="366" t="s">
        <v>2995</v>
      </c>
      <c r="H1767" s="366" t="s">
        <v>1266</v>
      </c>
      <c r="I1767" s="367" t="s">
        <v>1769</v>
      </c>
      <c r="J1767" s="367" t="s">
        <v>2022</v>
      </c>
      <c r="K1767" s="368"/>
      <c r="L1767" s="369">
        <v>500</v>
      </c>
      <c r="M1767" s="368"/>
      <c r="N1767" s="368"/>
      <c r="O1767" s="368"/>
      <c r="P1767" s="365"/>
      <c r="Q1767" s="365"/>
      <c r="R1767" s="370">
        <v>2</v>
      </c>
      <c r="S1767" s="370">
        <f t="shared" si="179"/>
        <v>498</v>
      </c>
      <c r="T1767" s="371"/>
    </row>
    <row r="1768" spans="1:20" x14ac:dyDescent="0.25">
      <c r="A1768" s="365"/>
      <c r="B1768" s="365"/>
      <c r="C1768" s="365"/>
      <c r="D1768" s="365"/>
      <c r="E1768" s="365"/>
      <c r="F1768" s="365"/>
      <c r="G1768" s="367" t="s">
        <v>2322</v>
      </c>
      <c r="H1768" s="367" t="s">
        <v>2323</v>
      </c>
      <c r="I1768" s="367" t="s">
        <v>1039</v>
      </c>
      <c r="J1768" s="367" t="s">
        <v>2022</v>
      </c>
      <c r="K1768" s="368"/>
      <c r="L1768" s="369">
        <v>450</v>
      </c>
      <c r="M1768" s="368"/>
      <c r="N1768" s="368"/>
      <c r="O1768" s="368"/>
      <c r="P1768" s="365"/>
      <c r="Q1768" s="365"/>
      <c r="R1768" s="370">
        <v>2</v>
      </c>
      <c r="S1768" s="370">
        <f t="shared" ref="S1768:S1769" si="180">+L1768-R1768</f>
        <v>448</v>
      </c>
      <c r="T1768" s="371"/>
    </row>
    <row r="1769" spans="1:20" x14ac:dyDescent="0.25">
      <c r="A1769" s="365"/>
      <c r="B1769" s="365"/>
      <c r="C1769" s="365"/>
      <c r="D1769" s="365"/>
      <c r="E1769" s="365"/>
      <c r="F1769" s="365"/>
      <c r="G1769" s="367" t="s">
        <v>2324</v>
      </c>
      <c r="H1769" s="367" t="s">
        <v>2323</v>
      </c>
      <c r="I1769" s="367" t="s">
        <v>1769</v>
      </c>
      <c r="J1769" s="367" t="s">
        <v>2022</v>
      </c>
      <c r="K1769" s="368"/>
      <c r="L1769" s="369">
        <v>500</v>
      </c>
      <c r="M1769" s="368"/>
      <c r="N1769" s="368"/>
      <c r="O1769" s="368"/>
      <c r="P1769" s="365"/>
      <c r="Q1769" s="365"/>
      <c r="R1769" s="370">
        <v>2</v>
      </c>
      <c r="S1769" s="370">
        <f t="shared" si="180"/>
        <v>498</v>
      </c>
      <c r="T1769" s="371"/>
    </row>
    <row r="1770" spans="1:20" x14ac:dyDescent="0.25">
      <c r="A1770" s="365"/>
      <c r="B1770" s="365"/>
      <c r="C1770" s="365"/>
      <c r="D1770" s="365"/>
      <c r="E1770" s="365"/>
      <c r="F1770" s="365"/>
      <c r="G1770" s="367" t="s">
        <v>2325</v>
      </c>
      <c r="H1770" s="367" t="s">
        <v>2326</v>
      </c>
      <c r="I1770" s="367" t="s">
        <v>1104</v>
      </c>
      <c r="J1770" s="367" t="s">
        <v>1704</v>
      </c>
      <c r="K1770" s="368"/>
      <c r="L1770" s="369">
        <v>2500</v>
      </c>
      <c r="M1770" s="368"/>
      <c r="N1770" s="368"/>
      <c r="O1770" s="368"/>
      <c r="P1770" s="365"/>
      <c r="Q1770" s="365"/>
      <c r="R1770" s="370">
        <v>2</v>
      </c>
      <c r="S1770" s="371">
        <v>750</v>
      </c>
      <c r="T1770" s="370">
        <f t="shared" ref="T1770:T1771" si="181">+L1770-R1770-S1770</f>
        <v>1748</v>
      </c>
    </row>
    <row r="1771" spans="1:20" x14ac:dyDescent="0.25">
      <c r="A1771" s="365"/>
      <c r="B1771" s="365"/>
      <c r="C1771" s="365"/>
      <c r="D1771" s="365"/>
      <c r="E1771" s="365"/>
      <c r="F1771" s="365"/>
      <c r="G1771" s="367" t="s">
        <v>2963</v>
      </c>
      <c r="H1771" s="367" t="s">
        <v>2326</v>
      </c>
      <c r="I1771" s="367" t="s">
        <v>2142</v>
      </c>
      <c r="J1771" s="367" t="s">
        <v>1704</v>
      </c>
      <c r="K1771" s="368"/>
      <c r="L1771" s="369">
        <v>2500</v>
      </c>
      <c r="M1771" s="368"/>
      <c r="N1771" s="368"/>
      <c r="O1771" s="368"/>
      <c r="P1771" s="365"/>
      <c r="Q1771" s="365"/>
      <c r="R1771" s="370">
        <v>2</v>
      </c>
      <c r="S1771" s="371">
        <v>1250</v>
      </c>
      <c r="T1771" s="370">
        <f t="shared" si="181"/>
        <v>1248</v>
      </c>
    </row>
    <row r="1772" spans="1:20" x14ac:dyDescent="0.25">
      <c r="A1772" s="365"/>
      <c r="B1772" s="365"/>
      <c r="C1772" s="365"/>
      <c r="D1772" s="365"/>
      <c r="E1772" s="365"/>
      <c r="F1772" s="365"/>
      <c r="G1772" s="367" t="s">
        <v>2327</v>
      </c>
      <c r="H1772" s="367" t="s">
        <v>2328</v>
      </c>
      <c r="I1772" s="367" t="s">
        <v>1691</v>
      </c>
      <c r="J1772" s="367" t="s">
        <v>2022</v>
      </c>
      <c r="K1772" s="368"/>
      <c r="L1772" s="369">
        <v>1750</v>
      </c>
      <c r="M1772" s="368"/>
      <c r="N1772" s="368"/>
      <c r="O1772" s="368"/>
      <c r="P1772" s="365"/>
      <c r="Q1772" s="365"/>
      <c r="R1772" s="370">
        <v>2</v>
      </c>
      <c r="S1772" s="370">
        <f t="shared" ref="S1772:S1780" si="182">+L1772-R1772</f>
        <v>1748</v>
      </c>
      <c r="T1772" s="371"/>
    </row>
    <row r="1773" spans="1:20" x14ac:dyDescent="0.25">
      <c r="A1773" s="365"/>
      <c r="B1773" s="365"/>
      <c r="C1773" s="365"/>
      <c r="D1773" s="365"/>
      <c r="E1773" s="365"/>
      <c r="F1773" s="365"/>
      <c r="G1773" s="367" t="s">
        <v>2329</v>
      </c>
      <c r="H1773" s="367" t="s">
        <v>2330</v>
      </c>
      <c r="I1773" s="367" t="s">
        <v>1691</v>
      </c>
      <c r="J1773" s="367" t="s">
        <v>2022</v>
      </c>
      <c r="K1773" s="368"/>
      <c r="L1773" s="369">
        <v>1750</v>
      </c>
      <c r="M1773" s="368"/>
      <c r="N1773" s="368"/>
      <c r="O1773" s="368"/>
      <c r="P1773" s="365"/>
      <c r="Q1773" s="365"/>
      <c r="R1773" s="370">
        <v>2</v>
      </c>
      <c r="S1773" s="370">
        <f t="shared" si="182"/>
        <v>1748</v>
      </c>
      <c r="T1773" s="371"/>
    </row>
    <row r="1774" spans="1:20" x14ac:dyDescent="0.25">
      <c r="A1774" s="365"/>
      <c r="B1774" s="365"/>
      <c r="C1774" s="365"/>
      <c r="D1774" s="365"/>
      <c r="E1774" s="365"/>
      <c r="F1774" s="365"/>
      <c r="G1774" s="366" t="s">
        <v>1892</v>
      </c>
      <c r="H1774" s="366" t="s">
        <v>1891</v>
      </c>
      <c r="I1774" s="366" t="s">
        <v>1851</v>
      </c>
      <c r="J1774" s="367" t="s">
        <v>2022</v>
      </c>
      <c r="K1774" s="368"/>
      <c r="L1774" s="369">
        <v>1250</v>
      </c>
      <c r="M1774" s="368"/>
      <c r="N1774" s="368"/>
      <c r="O1774" s="368"/>
      <c r="P1774" s="365"/>
      <c r="Q1774" s="365"/>
      <c r="R1774" s="370">
        <v>2</v>
      </c>
      <c r="S1774" s="370">
        <f t="shared" si="182"/>
        <v>1248</v>
      </c>
      <c r="T1774" s="371"/>
    </row>
    <row r="1775" spans="1:20" x14ac:dyDescent="0.25">
      <c r="A1775" s="365"/>
      <c r="B1775" s="365"/>
      <c r="C1775" s="365"/>
      <c r="D1775" s="365"/>
      <c r="E1775" s="365"/>
      <c r="F1775" s="365"/>
      <c r="G1775" s="366" t="s">
        <v>1894</v>
      </c>
      <c r="H1775" s="366" t="s">
        <v>1893</v>
      </c>
      <c r="I1775" s="366" t="s">
        <v>1895</v>
      </c>
      <c r="J1775" s="367" t="s">
        <v>2022</v>
      </c>
      <c r="K1775" s="368"/>
      <c r="L1775" s="369">
        <v>500</v>
      </c>
      <c r="M1775" s="368"/>
      <c r="N1775" s="368"/>
      <c r="O1775" s="368"/>
      <c r="P1775" s="365"/>
      <c r="Q1775" s="365"/>
      <c r="R1775" s="370">
        <v>2</v>
      </c>
      <c r="S1775" s="370">
        <f t="shared" si="182"/>
        <v>498</v>
      </c>
      <c r="T1775" s="371"/>
    </row>
    <row r="1776" spans="1:20" x14ac:dyDescent="0.25">
      <c r="A1776" s="365"/>
      <c r="B1776" s="365"/>
      <c r="C1776" s="365"/>
      <c r="D1776" s="365"/>
      <c r="E1776" s="365"/>
      <c r="F1776" s="365"/>
      <c r="G1776" s="366" t="s">
        <v>1896</v>
      </c>
      <c r="H1776" s="366" t="s">
        <v>1893</v>
      </c>
      <c r="I1776" s="366" t="s">
        <v>1897</v>
      </c>
      <c r="J1776" s="367" t="s">
        <v>2022</v>
      </c>
      <c r="K1776" s="368"/>
      <c r="L1776" s="369">
        <v>450</v>
      </c>
      <c r="M1776" s="368"/>
      <c r="N1776" s="368"/>
      <c r="O1776" s="368"/>
      <c r="P1776" s="365"/>
      <c r="Q1776" s="365"/>
      <c r="R1776" s="370">
        <v>2</v>
      </c>
      <c r="S1776" s="370">
        <f t="shared" si="182"/>
        <v>448</v>
      </c>
      <c r="T1776" s="371"/>
    </row>
    <row r="1777" spans="1:88" x14ac:dyDescent="0.25">
      <c r="A1777" s="365"/>
      <c r="B1777" s="365"/>
      <c r="C1777" s="365"/>
      <c r="D1777" s="365"/>
      <c r="E1777" s="365"/>
      <c r="F1777" s="365"/>
      <c r="G1777" s="366" t="s">
        <v>1898</v>
      </c>
      <c r="H1777" s="366" t="s">
        <v>500</v>
      </c>
      <c r="I1777" s="366" t="s">
        <v>1895</v>
      </c>
      <c r="J1777" s="367" t="s">
        <v>2022</v>
      </c>
      <c r="K1777" s="368"/>
      <c r="L1777" s="369">
        <v>500</v>
      </c>
      <c r="M1777" s="368"/>
      <c r="N1777" s="368"/>
      <c r="O1777" s="368"/>
      <c r="P1777" s="365"/>
      <c r="Q1777" s="365"/>
      <c r="R1777" s="370">
        <v>2</v>
      </c>
      <c r="S1777" s="370">
        <f t="shared" si="182"/>
        <v>498</v>
      </c>
      <c r="T1777" s="371"/>
    </row>
    <row r="1778" spans="1:88" x14ac:dyDescent="0.25">
      <c r="A1778" s="365"/>
      <c r="B1778" s="365"/>
      <c r="C1778" s="365"/>
      <c r="D1778" s="365"/>
      <c r="E1778" s="365"/>
      <c r="F1778" s="365"/>
      <c r="G1778" s="366" t="s">
        <v>1899</v>
      </c>
      <c r="H1778" s="366" t="s">
        <v>500</v>
      </c>
      <c r="I1778" s="366" t="s">
        <v>1897</v>
      </c>
      <c r="J1778" s="367" t="s">
        <v>2022</v>
      </c>
      <c r="K1778" s="368"/>
      <c r="L1778" s="369">
        <v>450</v>
      </c>
      <c r="M1778" s="368"/>
      <c r="N1778" s="368"/>
      <c r="O1778" s="368"/>
      <c r="P1778" s="365"/>
      <c r="Q1778" s="365"/>
      <c r="R1778" s="370">
        <v>2</v>
      </c>
      <c r="S1778" s="370">
        <f t="shared" si="182"/>
        <v>448</v>
      </c>
      <c r="T1778" s="371"/>
    </row>
    <row r="1779" spans="1:88" x14ac:dyDescent="0.25">
      <c r="A1779" s="365"/>
      <c r="B1779" s="365"/>
      <c r="C1779" s="365"/>
      <c r="D1779" s="365"/>
      <c r="E1779" s="365"/>
      <c r="F1779" s="365"/>
      <c r="G1779" s="366" t="s">
        <v>1901</v>
      </c>
      <c r="H1779" s="366" t="s">
        <v>1900</v>
      </c>
      <c r="I1779" s="366" t="s">
        <v>1895</v>
      </c>
      <c r="J1779" s="367" t="s">
        <v>2022</v>
      </c>
      <c r="K1779" s="368"/>
      <c r="L1779" s="369">
        <v>500</v>
      </c>
      <c r="M1779" s="368"/>
      <c r="N1779" s="368"/>
      <c r="O1779" s="368"/>
      <c r="P1779" s="365"/>
      <c r="Q1779" s="365"/>
      <c r="R1779" s="370">
        <v>2</v>
      </c>
      <c r="S1779" s="370">
        <f t="shared" si="182"/>
        <v>498</v>
      </c>
      <c r="T1779" s="371"/>
    </row>
    <row r="1780" spans="1:88" x14ac:dyDescent="0.25">
      <c r="A1780" s="365"/>
      <c r="B1780" s="365"/>
      <c r="C1780" s="365"/>
      <c r="D1780" s="365"/>
      <c r="E1780" s="365"/>
      <c r="F1780" s="365"/>
      <c r="G1780" s="366" t="s">
        <v>2331</v>
      </c>
      <c r="H1780" s="366" t="s">
        <v>1902</v>
      </c>
      <c r="I1780" s="366" t="s">
        <v>1903</v>
      </c>
      <c r="J1780" s="367" t="s">
        <v>2022</v>
      </c>
      <c r="K1780" s="368"/>
      <c r="L1780" s="369">
        <v>1250</v>
      </c>
      <c r="M1780" s="368"/>
      <c r="N1780" s="368"/>
      <c r="O1780" s="368"/>
      <c r="P1780" s="365"/>
      <c r="Q1780" s="365"/>
      <c r="R1780" s="370">
        <v>2</v>
      </c>
      <c r="S1780" s="370">
        <f t="shared" si="182"/>
        <v>1248</v>
      </c>
      <c r="T1780" s="371"/>
    </row>
    <row r="1781" spans="1:88" x14ac:dyDescent="0.25">
      <c r="A1781" s="365"/>
      <c r="B1781" s="365"/>
      <c r="C1781" s="365"/>
      <c r="D1781" s="365"/>
      <c r="E1781" s="365"/>
      <c r="F1781" s="365"/>
      <c r="G1781" s="366" t="s">
        <v>1904</v>
      </c>
      <c r="H1781" s="366" t="s">
        <v>1891</v>
      </c>
      <c r="I1781" s="366" t="s">
        <v>1811</v>
      </c>
      <c r="J1781" s="367" t="s">
        <v>1704</v>
      </c>
      <c r="K1781" s="368"/>
      <c r="L1781" s="369">
        <v>2500</v>
      </c>
      <c r="M1781" s="368"/>
      <c r="N1781" s="368"/>
      <c r="O1781" s="368"/>
      <c r="P1781" s="365"/>
      <c r="Q1781" s="365"/>
      <c r="R1781" s="370">
        <v>2</v>
      </c>
      <c r="S1781" s="371">
        <v>1250</v>
      </c>
      <c r="T1781" s="370">
        <f t="shared" ref="T1781" si="183">+L1781-R1781-S1781</f>
        <v>1248</v>
      </c>
    </row>
    <row r="1782" spans="1:88" x14ac:dyDescent="0.25">
      <c r="A1782" s="365"/>
      <c r="B1782" s="365"/>
      <c r="C1782" s="365"/>
      <c r="D1782" s="365"/>
      <c r="E1782" s="365"/>
      <c r="F1782" s="365"/>
      <c r="G1782" s="366" t="s">
        <v>1905</v>
      </c>
      <c r="H1782" s="366" t="s">
        <v>1902</v>
      </c>
      <c r="I1782" s="366" t="s">
        <v>1895</v>
      </c>
      <c r="J1782" s="367" t="s">
        <v>2022</v>
      </c>
      <c r="K1782" s="368"/>
      <c r="L1782" s="369">
        <v>500</v>
      </c>
      <c r="M1782" s="368"/>
      <c r="N1782" s="368"/>
      <c r="O1782" s="368"/>
      <c r="P1782" s="365"/>
      <c r="Q1782" s="365"/>
      <c r="R1782" s="370">
        <v>2</v>
      </c>
      <c r="S1782" s="370">
        <f t="shared" ref="S1782:S1797" si="184">+L1782-R1782</f>
        <v>498</v>
      </c>
      <c r="T1782" s="371"/>
    </row>
    <row r="1783" spans="1:88" s="139" customFormat="1" ht="13.5" customHeight="1" x14ac:dyDescent="0.3">
      <c r="C1783" s="140"/>
      <c r="F1783" s="141"/>
      <c r="G1783" s="142" t="s">
        <v>57</v>
      </c>
      <c r="H1783" s="139" t="s">
        <v>505</v>
      </c>
      <c r="I1783" s="143" t="s">
        <v>1703</v>
      </c>
      <c r="J1783" s="143" t="s">
        <v>1704</v>
      </c>
      <c r="L1783" s="144">
        <v>5000</v>
      </c>
      <c r="O1783" s="145"/>
      <c r="P1783" s="146"/>
      <c r="R1783" s="147">
        <v>1000</v>
      </c>
      <c r="S1783" s="144">
        <v>2000</v>
      </c>
      <c r="T1783" s="147">
        <f>+L1783-R1783-S1783</f>
        <v>2000</v>
      </c>
    </row>
    <row r="1784" spans="1:88" s="139" customFormat="1" ht="13.5" customHeight="1" x14ac:dyDescent="0.3">
      <c r="C1784" s="140"/>
      <c r="F1784" s="141"/>
      <c r="G1784" s="142" t="s">
        <v>57</v>
      </c>
      <c r="H1784" s="139" t="s">
        <v>1271</v>
      </c>
      <c r="I1784" s="143" t="s">
        <v>1703</v>
      </c>
      <c r="J1784" s="143" t="s">
        <v>1704</v>
      </c>
      <c r="L1784" s="144">
        <v>4500</v>
      </c>
      <c r="O1784" s="145"/>
      <c r="P1784" s="146"/>
      <c r="R1784" s="147">
        <v>1000</v>
      </c>
      <c r="S1784" s="144">
        <v>2000</v>
      </c>
      <c r="T1784" s="147">
        <f t="shared" ref="T1784" si="185">+L1784-R1784-S1784</f>
        <v>1500</v>
      </c>
    </row>
    <row r="1785" spans="1:88" x14ac:dyDescent="0.25">
      <c r="A1785" s="365"/>
      <c r="B1785" s="365"/>
      <c r="C1785" s="365"/>
      <c r="D1785" s="365"/>
      <c r="E1785" s="365"/>
      <c r="F1785" s="365"/>
      <c r="G1785" s="367" t="s">
        <v>2332</v>
      </c>
      <c r="H1785" s="367" t="s">
        <v>2333</v>
      </c>
      <c r="I1785" s="367" t="s">
        <v>2121</v>
      </c>
      <c r="J1785" s="367" t="s">
        <v>2022</v>
      </c>
      <c r="K1785" s="368"/>
      <c r="L1785" s="369">
        <v>650</v>
      </c>
      <c r="M1785" s="368"/>
      <c r="N1785" s="368"/>
      <c r="O1785" s="368"/>
      <c r="P1785" s="365"/>
      <c r="Q1785" s="365"/>
      <c r="R1785" s="370">
        <v>2</v>
      </c>
      <c r="S1785" s="370">
        <f t="shared" si="184"/>
        <v>648</v>
      </c>
      <c r="T1785" s="371"/>
    </row>
    <row r="1786" spans="1:88" x14ac:dyDescent="0.25">
      <c r="A1786" s="365"/>
      <c r="B1786" s="365"/>
      <c r="C1786" s="365"/>
      <c r="D1786" s="365"/>
      <c r="E1786" s="365"/>
      <c r="F1786" s="365"/>
      <c r="G1786" s="367" t="s">
        <v>2962</v>
      </c>
      <c r="H1786" s="367" t="s">
        <v>2334</v>
      </c>
      <c r="I1786" s="367" t="s">
        <v>2121</v>
      </c>
      <c r="J1786" s="367" t="s">
        <v>2022</v>
      </c>
      <c r="K1786" s="368"/>
      <c r="L1786" s="369">
        <v>650</v>
      </c>
      <c r="M1786" s="368"/>
      <c r="N1786" s="368"/>
      <c r="O1786" s="368"/>
      <c r="P1786" s="365"/>
      <c r="Q1786" s="365"/>
      <c r="R1786" s="370">
        <v>2</v>
      </c>
      <c r="S1786" s="370">
        <f t="shared" si="184"/>
        <v>648</v>
      </c>
      <c r="T1786" s="371"/>
    </row>
    <row r="1787" spans="1:88" x14ac:dyDescent="0.25">
      <c r="A1787" s="365"/>
      <c r="B1787" s="365"/>
      <c r="C1787" s="365"/>
      <c r="D1787" s="365"/>
      <c r="E1787" s="365"/>
      <c r="F1787" s="365"/>
      <c r="G1787" s="367" t="s">
        <v>2335</v>
      </c>
      <c r="H1787" s="367" t="s">
        <v>2334</v>
      </c>
      <c r="I1787" s="367" t="s">
        <v>1548</v>
      </c>
      <c r="J1787" s="367" t="s">
        <v>2022</v>
      </c>
      <c r="K1787" s="368"/>
      <c r="L1787" s="369">
        <v>1250</v>
      </c>
      <c r="M1787" s="368"/>
      <c r="N1787" s="368"/>
      <c r="O1787" s="368"/>
      <c r="P1787" s="365"/>
      <c r="Q1787" s="365"/>
      <c r="R1787" s="370">
        <v>2</v>
      </c>
      <c r="S1787" s="370">
        <f t="shared" si="184"/>
        <v>1248</v>
      </c>
      <c r="T1787" s="371"/>
    </row>
    <row r="1788" spans="1:88" x14ac:dyDescent="0.25">
      <c r="A1788" s="365"/>
      <c r="B1788" s="365"/>
      <c r="C1788" s="365"/>
      <c r="D1788" s="365"/>
      <c r="E1788" s="365"/>
      <c r="F1788" s="365"/>
      <c r="G1788" s="367" t="s">
        <v>2336</v>
      </c>
      <c r="H1788" s="367" t="s">
        <v>2337</v>
      </c>
      <c r="I1788" s="367" t="s">
        <v>1769</v>
      </c>
      <c r="J1788" s="367" t="s">
        <v>2022</v>
      </c>
      <c r="K1788" s="368"/>
      <c r="L1788" s="369">
        <v>500</v>
      </c>
      <c r="M1788" s="368"/>
      <c r="N1788" s="368"/>
      <c r="O1788" s="368"/>
      <c r="P1788" s="365"/>
      <c r="Q1788" s="365"/>
      <c r="R1788" s="370">
        <v>2</v>
      </c>
      <c r="S1788" s="370">
        <f t="shared" si="184"/>
        <v>498</v>
      </c>
      <c r="T1788" s="371"/>
    </row>
    <row r="1789" spans="1:88" s="56" customFormat="1" ht="33" customHeight="1" x14ac:dyDescent="0.25">
      <c r="A1789" s="384"/>
      <c r="B1789" s="384"/>
      <c r="C1789" s="384"/>
      <c r="D1789" s="384"/>
      <c r="E1789" s="384"/>
      <c r="F1789" s="384"/>
      <c r="G1789" s="388" t="s">
        <v>1906</v>
      </c>
      <c r="H1789" s="374" t="s">
        <v>504</v>
      </c>
      <c r="I1789" s="374" t="s">
        <v>1849</v>
      </c>
      <c r="J1789" s="386" t="s">
        <v>2022</v>
      </c>
      <c r="K1789" s="387"/>
      <c r="L1789" s="369">
        <v>1500</v>
      </c>
      <c r="M1789" s="387"/>
      <c r="N1789" s="387"/>
      <c r="O1789" s="387"/>
      <c r="P1789" s="384"/>
      <c r="Q1789" s="384"/>
      <c r="R1789" s="369">
        <v>2</v>
      </c>
      <c r="S1789" s="369">
        <f t="shared" si="184"/>
        <v>1498</v>
      </c>
      <c r="T1789" s="380"/>
      <c r="U1789" s="62"/>
      <c r="V1789" s="62"/>
      <c r="W1789" s="62"/>
      <c r="X1789" s="62"/>
      <c r="Y1789" s="62"/>
      <c r="Z1789" s="62"/>
      <c r="AA1789" s="62"/>
      <c r="AB1789" s="62"/>
      <c r="AC1789" s="62"/>
      <c r="AD1789" s="62"/>
      <c r="AE1789" s="62"/>
      <c r="AF1789" s="62"/>
      <c r="AG1789" s="62"/>
      <c r="AH1789" s="62"/>
      <c r="AI1789" s="62"/>
      <c r="AJ1789" s="62"/>
      <c r="AK1789" s="62"/>
      <c r="AL1789" s="62"/>
      <c r="AM1789" s="62"/>
      <c r="AN1789" s="62"/>
      <c r="AO1789" s="62"/>
      <c r="AP1789" s="62"/>
      <c r="AQ1789" s="62"/>
      <c r="AR1789" s="62"/>
      <c r="AS1789" s="62"/>
      <c r="AT1789" s="62"/>
      <c r="AU1789" s="62"/>
      <c r="AV1789" s="62"/>
      <c r="AW1789" s="62"/>
      <c r="AX1789" s="62"/>
      <c r="AY1789" s="62"/>
      <c r="AZ1789" s="62"/>
      <c r="BA1789" s="62"/>
      <c r="BB1789" s="62"/>
      <c r="BC1789" s="62"/>
      <c r="BD1789" s="62"/>
      <c r="BE1789" s="62"/>
      <c r="BF1789" s="62"/>
      <c r="BG1789" s="62"/>
      <c r="BH1789" s="62"/>
      <c r="BI1789" s="62"/>
      <c r="BJ1789" s="62"/>
      <c r="BK1789" s="62"/>
      <c r="BL1789" s="62"/>
      <c r="BM1789" s="62"/>
      <c r="BN1789" s="62"/>
      <c r="BO1789" s="62"/>
      <c r="BP1789" s="62"/>
      <c r="BQ1789" s="62"/>
      <c r="BR1789" s="62"/>
      <c r="BS1789" s="62"/>
      <c r="BT1789" s="62"/>
      <c r="BU1789" s="62"/>
      <c r="BV1789" s="62"/>
      <c r="BW1789" s="62"/>
      <c r="BX1789" s="62"/>
      <c r="BY1789" s="62"/>
      <c r="BZ1789" s="62"/>
      <c r="CA1789" s="62"/>
      <c r="CB1789" s="62"/>
      <c r="CC1789" s="62"/>
      <c r="CD1789" s="62"/>
      <c r="CE1789" s="62"/>
      <c r="CF1789" s="62"/>
      <c r="CG1789" s="62"/>
      <c r="CH1789" s="62"/>
      <c r="CI1789" s="62"/>
      <c r="CJ1789" s="62"/>
    </row>
    <row r="1790" spans="1:88" ht="23.25" customHeight="1" x14ac:dyDescent="0.25">
      <c r="A1790" s="365"/>
      <c r="B1790" s="365"/>
      <c r="C1790" s="365"/>
      <c r="D1790" s="365"/>
      <c r="E1790" s="365"/>
      <c r="F1790" s="365"/>
      <c r="G1790" s="367" t="s">
        <v>2338</v>
      </c>
      <c r="H1790" s="367" t="s">
        <v>881</v>
      </c>
      <c r="I1790" s="367" t="s">
        <v>748</v>
      </c>
      <c r="J1790" s="367" t="s">
        <v>2022</v>
      </c>
      <c r="K1790" s="368"/>
      <c r="L1790" s="369">
        <v>450</v>
      </c>
      <c r="M1790" s="368"/>
      <c r="N1790" s="368"/>
      <c r="O1790" s="368"/>
      <c r="P1790" s="365"/>
      <c r="Q1790" s="365"/>
      <c r="R1790" s="370">
        <v>2</v>
      </c>
      <c r="S1790" s="370">
        <f t="shared" si="184"/>
        <v>448</v>
      </c>
      <c r="T1790" s="371"/>
    </row>
    <row r="1791" spans="1:88" x14ac:dyDescent="0.25">
      <c r="A1791" s="365"/>
      <c r="B1791" s="365"/>
      <c r="C1791" s="365"/>
      <c r="D1791" s="365"/>
      <c r="E1791" s="365"/>
      <c r="F1791" s="365"/>
      <c r="G1791" s="367" t="s">
        <v>2339</v>
      </c>
      <c r="H1791" s="367" t="s">
        <v>2340</v>
      </c>
      <c r="I1791" s="367" t="s">
        <v>748</v>
      </c>
      <c r="J1791" s="367" t="s">
        <v>2022</v>
      </c>
      <c r="K1791" s="368"/>
      <c r="L1791" s="369">
        <v>450</v>
      </c>
      <c r="M1791" s="368"/>
      <c r="N1791" s="368"/>
      <c r="O1791" s="368"/>
      <c r="P1791" s="365"/>
      <c r="Q1791" s="365"/>
      <c r="R1791" s="370">
        <v>2</v>
      </c>
      <c r="S1791" s="370">
        <f t="shared" si="184"/>
        <v>448</v>
      </c>
      <c r="T1791" s="371"/>
    </row>
    <row r="1792" spans="1:88" x14ac:dyDescent="0.25">
      <c r="A1792" s="365"/>
      <c r="B1792" s="365"/>
      <c r="C1792" s="365"/>
      <c r="D1792" s="365"/>
      <c r="E1792" s="365"/>
      <c r="F1792" s="365"/>
      <c r="G1792" s="367" t="s">
        <v>2341</v>
      </c>
      <c r="H1792" s="367" t="s">
        <v>2342</v>
      </c>
      <c r="I1792" s="367" t="s">
        <v>748</v>
      </c>
      <c r="J1792" s="367" t="s">
        <v>2022</v>
      </c>
      <c r="K1792" s="368"/>
      <c r="L1792" s="369">
        <v>450</v>
      </c>
      <c r="M1792" s="368"/>
      <c r="N1792" s="368"/>
      <c r="O1792" s="368"/>
      <c r="P1792" s="365"/>
      <c r="Q1792" s="365"/>
      <c r="R1792" s="370">
        <v>2</v>
      </c>
      <c r="S1792" s="370">
        <f t="shared" si="184"/>
        <v>448</v>
      </c>
      <c r="T1792" s="371"/>
    </row>
    <row r="1793" spans="1:20" x14ac:dyDescent="0.25">
      <c r="A1793" s="365"/>
      <c r="B1793" s="365"/>
      <c r="C1793" s="365"/>
      <c r="D1793" s="365"/>
      <c r="E1793" s="365"/>
      <c r="F1793" s="365"/>
      <c r="G1793" s="367" t="s">
        <v>2343</v>
      </c>
      <c r="H1793" s="367" t="s">
        <v>2344</v>
      </c>
      <c r="I1793" s="367" t="s">
        <v>748</v>
      </c>
      <c r="J1793" s="367" t="s">
        <v>2022</v>
      </c>
      <c r="K1793" s="368"/>
      <c r="L1793" s="369">
        <v>450</v>
      </c>
      <c r="M1793" s="368"/>
      <c r="N1793" s="368"/>
      <c r="O1793" s="368"/>
      <c r="P1793" s="365"/>
      <c r="Q1793" s="365"/>
      <c r="R1793" s="370">
        <v>2</v>
      </c>
      <c r="S1793" s="370">
        <f t="shared" si="184"/>
        <v>448</v>
      </c>
      <c r="T1793" s="371"/>
    </row>
    <row r="1794" spans="1:20" x14ac:dyDescent="0.25">
      <c r="A1794" s="365"/>
      <c r="B1794" s="365"/>
      <c r="C1794" s="365"/>
      <c r="D1794" s="365"/>
      <c r="E1794" s="365"/>
      <c r="F1794" s="365"/>
      <c r="G1794" s="367" t="s">
        <v>2345</v>
      </c>
      <c r="H1794" s="367" t="s">
        <v>2346</v>
      </c>
      <c r="I1794" s="367" t="s">
        <v>748</v>
      </c>
      <c r="J1794" s="367" t="s">
        <v>2022</v>
      </c>
      <c r="K1794" s="368"/>
      <c r="L1794" s="369">
        <v>450</v>
      </c>
      <c r="M1794" s="368"/>
      <c r="N1794" s="368"/>
      <c r="O1794" s="368"/>
      <c r="P1794" s="365"/>
      <c r="Q1794" s="365"/>
      <c r="R1794" s="370">
        <v>2</v>
      </c>
      <c r="S1794" s="370">
        <f t="shared" si="184"/>
        <v>448</v>
      </c>
      <c r="T1794" s="371"/>
    </row>
    <row r="1795" spans="1:20" x14ac:dyDescent="0.25">
      <c r="A1795" s="365"/>
      <c r="B1795" s="365"/>
      <c r="C1795" s="365"/>
      <c r="D1795" s="365"/>
      <c r="E1795" s="365"/>
      <c r="F1795" s="365"/>
      <c r="G1795" s="367" t="s">
        <v>2347</v>
      </c>
      <c r="H1795" s="367" t="s">
        <v>2340</v>
      </c>
      <c r="I1795" s="367" t="s">
        <v>748</v>
      </c>
      <c r="J1795" s="367" t="s">
        <v>2022</v>
      </c>
      <c r="K1795" s="368"/>
      <c r="L1795" s="369">
        <v>450</v>
      </c>
      <c r="M1795" s="368"/>
      <c r="N1795" s="368"/>
      <c r="O1795" s="368"/>
      <c r="P1795" s="365"/>
      <c r="Q1795" s="365"/>
      <c r="R1795" s="370">
        <v>2</v>
      </c>
      <c r="S1795" s="370">
        <f t="shared" si="184"/>
        <v>448</v>
      </c>
      <c r="T1795" s="371"/>
    </row>
    <row r="1796" spans="1:20" x14ac:dyDescent="0.25">
      <c r="A1796" s="365"/>
      <c r="B1796" s="365"/>
      <c r="C1796" s="365"/>
      <c r="D1796" s="365"/>
      <c r="E1796" s="365"/>
      <c r="F1796" s="365"/>
      <c r="G1796" s="367" t="s">
        <v>2348</v>
      </c>
      <c r="H1796" s="367" t="s">
        <v>881</v>
      </c>
      <c r="I1796" s="367" t="s">
        <v>748</v>
      </c>
      <c r="J1796" s="367" t="s">
        <v>2022</v>
      </c>
      <c r="K1796" s="368"/>
      <c r="L1796" s="369">
        <v>450</v>
      </c>
      <c r="M1796" s="368"/>
      <c r="N1796" s="368"/>
      <c r="O1796" s="368"/>
      <c r="P1796" s="365"/>
      <c r="Q1796" s="365"/>
      <c r="R1796" s="370">
        <v>2</v>
      </c>
      <c r="S1796" s="370">
        <f t="shared" si="184"/>
        <v>448</v>
      </c>
      <c r="T1796" s="371"/>
    </row>
    <row r="1797" spans="1:20" x14ac:dyDescent="0.25">
      <c r="A1797" s="365"/>
      <c r="B1797" s="365"/>
      <c r="C1797" s="365"/>
      <c r="D1797" s="365"/>
      <c r="E1797" s="365"/>
      <c r="F1797" s="365"/>
      <c r="G1797" s="367" t="s">
        <v>2349</v>
      </c>
      <c r="H1797" s="367" t="s">
        <v>2350</v>
      </c>
      <c r="I1797" s="367" t="s">
        <v>1769</v>
      </c>
      <c r="J1797" s="367" t="s">
        <v>2022</v>
      </c>
      <c r="K1797" s="368"/>
      <c r="L1797" s="369">
        <v>500</v>
      </c>
      <c r="M1797" s="368"/>
      <c r="N1797" s="368"/>
      <c r="O1797" s="368"/>
      <c r="P1797" s="365"/>
      <c r="Q1797" s="365"/>
      <c r="R1797" s="370">
        <v>2</v>
      </c>
      <c r="S1797" s="370">
        <f t="shared" si="184"/>
        <v>498</v>
      </c>
      <c r="T1797" s="371"/>
    </row>
    <row r="1798" spans="1:20" x14ac:dyDescent="0.25">
      <c r="A1798" s="365"/>
      <c r="B1798" s="365"/>
      <c r="C1798" s="365"/>
      <c r="D1798" s="365"/>
      <c r="E1798" s="365"/>
      <c r="F1798" s="365"/>
      <c r="G1798" s="367" t="s">
        <v>1383</v>
      </c>
      <c r="H1798" s="367" t="s">
        <v>2351</v>
      </c>
      <c r="I1798" s="367" t="s">
        <v>1384</v>
      </c>
      <c r="J1798" s="367" t="s">
        <v>1704</v>
      </c>
      <c r="K1798" s="368"/>
      <c r="L1798" s="369">
        <v>2500</v>
      </c>
      <c r="M1798" s="368"/>
      <c r="N1798" s="368"/>
      <c r="O1798" s="368"/>
      <c r="P1798" s="365"/>
      <c r="Q1798" s="365"/>
      <c r="R1798" s="370">
        <v>2</v>
      </c>
      <c r="S1798" s="371">
        <v>1250</v>
      </c>
      <c r="T1798" s="370">
        <f t="shared" ref="T1798" si="186">+L1798-R1798-S1798</f>
        <v>1248</v>
      </c>
    </row>
    <row r="1799" spans="1:20" x14ac:dyDescent="0.25">
      <c r="A1799" s="365"/>
      <c r="B1799" s="365"/>
      <c r="C1799" s="365"/>
      <c r="D1799" s="365"/>
      <c r="E1799" s="365"/>
      <c r="F1799" s="365"/>
      <c r="G1799" s="367" t="s">
        <v>2352</v>
      </c>
      <c r="H1799" s="367" t="s">
        <v>2353</v>
      </c>
      <c r="I1799" s="367" t="s">
        <v>930</v>
      </c>
      <c r="J1799" s="367" t="s">
        <v>2022</v>
      </c>
      <c r="K1799" s="368"/>
      <c r="L1799" s="369">
        <v>450</v>
      </c>
      <c r="M1799" s="368"/>
      <c r="N1799" s="368"/>
      <c r="O1799" s="368"/>
      <c r="P1799" s="365"/>
      <c r="Q1799" s="365"/>
      <c r="R1799" s="370">
        <v>2</v>
      </c>
      <c r="S1799" s="370">
        <f>+L1799-R1799</f>
        <v>448</v>
      </c>
      <c r="T1799" s="371"/>
    </row>
    <row r="1800" spans="1:20" x14ac:dyDescent="0.25">
      <c r="A1800" s="365"/>
      <c r="B1800" s="365"/>
      <c r="C1800" s="365"/>
      <c r="D1800" s="365"/>
      <c r="E1800" s="365"/>
      <c r="F1800" s="365"/>
      <c r="G1800" s="367" t="s">
        <v>2413</v>
      </c>
      <c r="H1800" s="367" t="s">
        <v>2354</v>
      </c>
      <c r="I1800" s="367" t="s">
        <v>666</v>
      </c>
      <c r="J1800" s="367" t="s">
        <v>1704</v>
      </c>
      <c r="K1800" s="368"/>
      <c r="L1800" s="369">
        <v>4000</v>
      </c>
      <c r="M1800" s="368"/>
      <c r="N1800" s="368"/>
      <c r="O1800" s="368"/>
      <c r="P1800" s="365"/>
      <c r="Q1800" s="365"/>
      <c r="R1800" s="370">
        <v>2</v>
      </c>
      <c r="S1800" s="371">
        <v>750</v>
      </c>
      <c r="T1800" s="370">
        <f t="shared" ref="T1800:T1801" si="187">+L1800-R1800-S1800</f>
        <v>3248</v>
      </c>
    </row>
    <row r="1801" spans="1:20" x14ac:dyDescent="0.25">
      <c r="A1801" s="365"/>
      <c r="B1801" s="365"/>
      <c r="C1801" s="365"/>
      <c r="D1801" s="365"/>
      <c r="E1801" s="365"/>
      <c r="F1801" s="365"/>
      <c r="G1801" s="367" t="s">
        <v>346</v>
      </c>
      <c r="H1801" s="367" t="s">
        <v>929</v>
      </c>
      <c r="I1801" s="367" t="s">
        <v>724</v>
      </c>
      <c r="J1801" s="367" t="s">
        <v>1704</v>
      </c>
      <c r="K1801" s="368"/>
      <c r="L1801" s="369">
        <v>2500</v>
      </c>
      <c r="M1801" s="368"/>
      <c r="N1801" s="368"/>
      <c r="O1801" s="368"/>
      <c r="P1801" s="365"/>
      <c r="Q1801" s="365"/>
      <c r="R1801" s="370">
        <v>2</v>
      </c>
      <c r="S1801" s="371">
        <v>750</v>
      </c>
      <c r="T1801" s="370">
        <f t="shared" si="187"/>
        <v>1748</v>
      </c>
    </row>
    <row r="1802" spans="1:20" x14ac:dyDescent="0.25">
      <c r="A1802" s="365"/>
      <c r="B1802" s="365"/>
      <c r="C1802" s="365"/>
      <c r="D1802" s="365"/>
      <c r="E1802" s="365"/>
      <c r="F1802" s="365"/>
      <c r="G1802" s="366" t="s">
        <v>868</v>
      </c>
      <c r="H1802" s="366" t="s">
        <v>2414</v>
      </c>
      <c r="I1802" s="366" t="s">
        <v>2425</v>
      </c>
      <c r="J1802" s="367" t="s">
        <v>2022</v>
      </c>
      <c r="K1802" s="368"/>
      <c r="L1802" s="369">
        <v>2500</v>
      </c>
      <c r="M1802" s="368"/>
      <c r="N1802" s="368"/>
      <c r="O1802" s="368"/>
      <c r="P1802" s="365"/>
      <c r="Q1802" s="365"/>
      <c r="R1802" s="370">
        <v>2</v>
      </c>
      <c r="S1802" s="370">
        <f t="shared" ref="S1802:S1810" si="188">+L1802-R1802</f>
        <v>2498</v>
      </c>
      <c r="T1802" s="371"/>
    </row>
    <row r="1803" spans="1:20" x14ac:dyDescent="0.25">
      <c r="A1803" s="365"/>
      <c r="B1803" s="365"/>
      <c r="C1803" s="365"/>
      <c r="D1803" s="365"/>
      <c r="E1803" s="365"/>
      <c r="F1803" s="365"/>
      <c r="G1803" s="366" t="s">
        <v>2416</v>
      </c>
      <c r="H1803" s="366" t="s">
        <v>2415</v>
      </c>
      <c r="I1803" s="366" t="s">
        <v>2424</v>
      </c>
      <c r="J1803" s="367" t="s">
        <v>2022</v>
      </c>
      <c r="K1803" s="368"/>
      <c r="L1803" s="369">
        <v>2500</v>
      </c>
      <c r="M1803" s="368"/>
      <c r="N1803" s="368"/>
      <c r="O1803" s="368"/>
      <c r="P1803" s="365"/>
      <c r="Q1803" s="365"/>
      <c r="R1803" s="370">
        <v>2</v>
      </c>
      <c r="S1803" s="370">
        <f t="shared" si="188"/>
        <v>2498</v>
      </c>
      <c r="T1803" s="371"/>
    </row>
    <row r="1804" spans="1:20" x14ac:dyDescent="0.25">
      <c r="A1804" s="365"/>
      <c r="B1804" s="365"/>
      <c r="C1804" s="365"/>
      <c r="D1804" s="365"/>
      <c r="E1804" s="365"/>
      <c r="F1804" s="365"/>
      <c r="G1804" s="366" t="s">
        <v>2417</v>
      </c>
      <c r="H1804" s="366" t="s">
        <v>1274</v>
      </c>
      <c r="I1804" s="366" t="s">
        <v>2418</v>
      </c>
      <c r="J1804" s="367" t="s">
        <v>2022</v>
      </c>
      <c r="K1804" s="368"/>
      <c r="L1804" s="369">
        <v>2500</v>
      </c>
      <c r="M1804" s="368"/>
      <c r="N1804" s="368"/>
      <c r="O1804" s="368"/>
      <c r="P1804" s="365"/>
      <c r="Q1804" s="365"/>
      <c r="R1804" s="370">
        <v>2</v>
      </c>
      <c r="S1804" s="370">
        <f t="shared" si="188"/>
        <v>2498</v>
      </c>
      <c r="T1804" s="371"/>
    </row>
    <row r="1805" spans="1:20" x14ac:dyDescent="0.25">
      <c r="A1805" s="365"/>
      <c r="B1805" s="365"/>
      <c r="C1805" s="365"/>
      <c r="D1805" s="365"/>
      <c r="E1805" s="365"/>
      <c r="F1805" s="365"/>
      <c r="G1805" s="366" t="s">
        <v>2420</v>
      </c>
      <c r="H1805" s="366" t="s">
        <v>2419</v>
      </c>
      <c r="I1805" s="366" t="s">
        <v>2423</v>
      </c>
      <c r="J1805" s="367" t="s">
        <v>2022</v>
      </c>
      <c r="K1805" s="368"/>
      <c r="L1805" s="369">
        <v>2500</v>
      </c>
      <c r="M1805" s="368"/>
      <c r="N1805" s="368"/>
      <c r="O1805" s="368"/>
      <c r="P1805" s="365"/>
      <c r="Q1805" s="365"/>
      <c r="R1805" s="370">
        <v>2</v>
      </c>
      <c r="S1805" s="370">
        <f t="shared" si="188"/>
        <v>2498</v>
      </c>
      <c r="T1805" s="371"/>
    </row>
    <row r="1806" spans="1:20" x14ac:dyDescent="0.25">
      <c r="A1806" s="365"/>
      <c r="B1806" s="365"/>
      <c r="C1806" s="365"/>
      <c r="D1806" s="365"/>
      <c r="E1806" s="365"/>
      <c r="F1806" s="365"/>
      <c r="G1806" s="366" t="s">
        <v>2421</v>
      </c>
      <c r="H1806" s="366" t="s">
        <v>1275</v>
      </c>
      <c r="I1806" s="366" t="s">
        <v>2422</v>
      </c>
      <c r="J1806" s="367" t="s">
        <v>2022</v>
      </c>
      <c r="K1806" s="368"/>
      <c r="L1806" s="369">
        <v>2500</v>
      </c>
      <c r="M1806" s="368"/>
      <c r="N1806" s="368"/>
      <c r="O1806" s="368"/>
      <c r="P1806" s="365"/>
      <c r="Q1806" s="365"/>
      <c r="R1806" s="370">
        <v>2</v>
      </c>
      <c r="S1806" s="370">
        <f t="shared" si="188"/>
        <v>2498</v>
      </c>
      <c r="T1806" s="371"/>
    </row>
    <row r="1807" spans="1:20" x14ac:dyDescent="0.25">
      <c r="A1807" s="365"/>
      <c r="B1807" s="365"/>
      <c r="C1807" s="365"/>
      <c r="D1807" s="365"/>
      <c r="E1807" s="365"/>
      <c r="F1807" s="365"/>
      <c r="G1807" s="366" t="s">
        <v>2427</v>
      </c>
      <c r="H1807" s="366" t="s">
        <v>2426</v>
      </c>
      <c r="I1807" s="366" t="s">
        <v>2428</v>
      </c>
      <c r="J1807" s="367" t="s">
        <v>2022</v>
      </c>
      <c r="K1807" s="368"/>
      <c r="L1807" s="369">
        <v>2500</v>
      </c>
      <c r="M1807" s="368"/>
      <c r="N1807" s="368"/>
      <c r="O1807" s="368"/>
      <c r="P1807" s="365"/>
      <c r="Q1807" s="365"/>
      <c r="R1807" s="370">
        <v>2</v>
      </c>
      <c r="S1807" s="370">
        <f t="shared" si="188"/>
        <v>2498</v>
      </c>
      <c r="T1807" s="371"/>
    </row>
    <row r="1808" spans="1:20" x14ac:dyDescent="0.25">
      <c r="A1808" s="365"/>
      <c r="B1808" s="365"/>
      <c r="C1808" s="365"/>
      <c r="D1808" s="365"/>
      <c r="E1808" s="365"/>
      <c r="F1808" s="365"/>
      <c r="G1808" s="366" t="s">
        <v>2429</v>
      </c>
      <c r="H1808" s="366" t="s">
        <v>931</v>
      </c>
      <c r="I1808" s="366" t="s">
        <v>2430</v>
      </c>
      <c r="J1808" s="367" t="s">
        <v>2022</v>
      </c>
      <c r="K1808" s="368"/>
      <c r="L1808" s="369">
        <v>2500</v>
      </c>
      <c r="M1808" s="368"/>
      <c r="N1808" s="368"/>
      <c r="O1808" s="368"/>
      <c r="P1808" s="365"/>
      <c r="Q1808" s="365"/>
      <c r="R1808" s="370">
        <v>2</v>
      </c>
      <c r="S1808" s="370">
        <f t="shared" si="188"/>
        <v>2498</v>
      </c>
      <c r="T1808" s="371"/>
    </row>
    <row r="1809" spans="1:20" x14ac:dyDescent="0.25">
      <c r="A1809" s="365"/>
      <c r="B1809" s="365"/>
      <c r="C1809" s="365"/>
      <c r="D1809" s="365"/>
      <c r="E1809" s="365"/>
      <c r="F1809" s="365"/>
      <c r="G1809" s="366" t="s">
        <v>348</v>
      </c>
      <c r="H1809" s="366" t="s">
        <v>2431</v>
      </c>
      <c r="I1809" s="366" t="s">
        <v>2432</v>
      </c>
      <c r="J1809" s="367" t="s">
        <v>2022</v>
      </c>
      <c r="K1809" s="368"/>
      <c r="L1809" s="369">
        <v>2500</v>
      </c>
      <c r="M1809" s="368"/>
      <c r="N1809" s="368"/>
      <c r="O1809" s="368"/>
      <c r="P1809" s="365"/>
      <c r="Q1809" s="365"/>
      <c r="R1809" s="370">
        <v>2</v>
      </c>
      <c r="S1809" s="370">
        <f t="shared" si="188"/>
        <v>2498</v>
      </c>
      <c r="T1809" s="371"/>
    </row>
    <row r="1810" spans="1:20" x14ac:dyDescent="0.25">
      <c r="A1810" s="365"/>
      <c r="B1810" s="365"/>
      <c r="C1810" s="365"/>
      <c r="D1810" s="365"/>
      <c r="E1810" s="365"/>
      <c r="F1810" s="365"/>
      <c r="G1810" s="366" t="s">
        <v>348</v>
      </c>
      <c r="H1810" s="366" t="s">
        <v>931</v>
      </c>
      <c r="I1810" s="366" t="s">
        <v>2433</v>
      </c>
      <c r="J1810" s="367" t="s">
        <v>2022</v>
      </c>
      <c r="K1810" s="368"/>
      <c r="L1810" s="369">
        <v>2500</v>
      </c>
      <c r="M1810" s="368"/>
      <c r="N1810" s="368"/>
      <c r="O1810" s="368"/>
      <c r="P1810" s="365"/>
      <c r="Q1810" s="365"/>
      <c r="R1810" s="370">
        <v>2</v>
      </c>
      <c r="S1810" s="370">
        <f t="shared" si="188"/>
        <v>2498</v>
      </c>
      <c r="T1810" s="371"/>
    </row>
    <row r="1811" spans="1:20" x14ac:dyDescent="0.25">
      <c r="A1811" s="365"/>
      <c r="B1811" s="365"/>
      <c r="C1811" s="365"/>
      <c r="D1811" s="365"/>
      <c r="E1811" s="365"/>
      <c r="F1811" s="365"/>
      <c r="G1811" s="367" t="s">
        <v>2979</v>
      </c>
      <c r="H1811" s="367" t="s">
        <v>2355</v>
      </c>
      <c r="I1811" s="367" t="s">
        <v>1104</v>
      </c>
      <c r="J1811" s="367" t="s">
        <v>1704</v>
      </c>
      <c r="K1811" s="368"/>
      <c r="L1811" s="369">
        <v>2500</v>
      </c>
      <c r="M1811" s="368"/>
      <c r="N1811" s="368"/>
      <c r="O1811" s="368"/>
      <c r="P1811" s="365"/>
      <c r="Q1811" s="365"/>
      <c r="R1811" s="370">
        <v>2</v>
      </c>
      <c r="S1811" s="371">
        <v>750</v>
      </c>
      <c r="T1811" s="370">
        <f t="shared" ref="T1811:T1812" si="189">+L1811-R1811-S1811</f>
        <v>1748</v>
      </c>
    </row>
    <row r="1812" spans="1:20" x14ac:dyDescent="0.25">
      <c r="A1812" s="365"/>
      <c r="B1812" s="365"/>
      <c r="C1812" s="365"/>
      <c r="D1812" s="365"/>
      <c r="E1812" s="365"/>
      <c r="F1812" s="365"/>
      <c r="G1812" s="367" t="s">
        <v>2978</v>
      </c>
      <c r="H1812" s="367" t="s">
        <v>2355</v>
      </c>
      <c r="I1812" s="367" t="s">
        <v>2119</v>
      </c>
      <c r="J1812" s="367" t="s">
        <v>1704</v>
      </c>
      <c r="K1812" s="368"/>
      <c r="L1812" s="369">
        <v>2500</v>
      </c>
      <c r="M1812" s="368"/>
      <c r="N1812" s="368"/>
      <c r="O1812" s="368"/>
      <c r="P1812" s="365"/>
      <c r="Q1812" s="365"/>
      <c r="R1812" s="370">
        <v>2</v>
      </c>
      <c r="S1812" s="371">
        <v>1250</v>
      </c>
      <c r="T1812" s="370">
        <f t="shared" si="189"/>
        <v>1248</v>
      </c>
    </row>
    <row r="1813" spans="1:20" x14ac:dyDescent="0.25">
      <c r="A1813" s="365"/>
      <c r="B1813" s="365"/>
      <c r="C1813" s="365"/>
      <c r="D1813" s="365"/>
      <c r="E1813" s="365"/>
      <c r="F1813" s="365"/>
      <c r="G1813" s="366" t="s">
        <v>1853</v>
      </c>
      <c r="H1813" s="366" t="s">
        <v>200</v>
      </c>
      <c r="I1813" s="366" t="s">
        <v>1907</v>
      </c>
      <c r="J1813" s="367" t="s">
        <v>2022</v>
      </c>
      <c r="K1813" s="368"/>
      <c r="L1813" s="369">
        <v>500</v>
      </c>
      <c r="M1813" s="368"/>
      <c r="N1813" s="368"/>
      <c r="O1813" s="368"/>
      <c r="P1813" s="365"/>
      <c r="Q1813" s="365"/>
      <c r="R1813" s="370">
        <v>2</v>
      </c>
      <c r="S1813" s="370">
        <f>+L1813-R1813</f>
        <v>498</v>
      </c>
      <c r="T1813" s="371"/>
    </row>
    <row r="1814" spans="1:20" x14ac:dyDescent="0.25">
      <c r="A1814" s="365"/>
      <c r="B1814" s="365"/>
      <c r="C1814" s="365"/>
      <c r="D1814" s="365"/>
      <c r="E1814" s="365"/>
      <c r="F1814" s="365"/>
      <c r="G1814" s="366" t="s">
        <v>3037</v>
      </c>
      <c r="H1814" s="366" t="s">
        <v>514</v>
      </c>
      <c r="I1814" s="366" t="s">
        <v>1101</v>
      </c>
      <c r="J1814" s="367" t="s">
        <v>2022</v>
      </c>
      <c r="K1814" s="368"/>
      <c r="L1814" s="369">
        <v>1750</v>
      </c>
      <c r="M1814" s="368"/>
      <c r="N1814" s="368"/>
      <c r="O1814" s="368"/>
      <c r="P1814" s="365"/>
      <c r="Q1814" s="365"/>
      <c r="R1814" s="370">
        <v>2</v>
      </c>
      <c r="S1814" s="370">
        <f>+L1814-R1814</f>
        <v>1748</v>
      </c>
      <c r="T1814" s="371"/>
    </row>
    <row r="1815" spans="1:20" x14ac:dyDescent="0.25">
      <c r="A1815" s="365"/>
      <c r="B1815" s="365"/>
      <c r="C1815" s="365"/>
      <c r="D1815" s="365"/>
      <c r="E1815" s="365"/>
      <c r="F1815" s="365"/>
      <c r="G1815" s="366" t="s">
        <v>2677</v>
      </c>
      <c r="H1815" s="366" t="s">
        <v>508</v>
      </c>
      <c r="I1815" s="366" t="s">
        <v>1691</v>
      </c>
      <c r="J1815" s="367" t="s">
        <v>2022</v>
      </c>
      <c r="K1815" s="368"/>
      <c r="L1815" s="369">
        <v>2500</v>
      </c>
      <c r="M1815" s="368"/>
      <c r="N1815" s="368"/>
      <c r="O1815" s="368"/>
      <c r="P1815" s="365"/>
      <c r="Q1815" s="365"/>
      <c r="R1815" s="370">
        <v>2</v>
      </c>
      <c r="S1815" s="370">
        <f>+L1815-R1815</f>
        <v>2498</v>
      </c>
      <c r="T1815" s="371"/>
    </row>
    <row r="1816" spans="1:20" x14ac:dyDescent="0.25">
      <c r="A1816" s="365"/>
      <c r="B1816" s="365"/>
      <c r="C1816" s="365"/>
      <c r="D1816" s="365"/>
      <c r="E1816" s="365"/>
      <c r="F1816" s="365"/>
      <c r="G1816" s="366" t="s">
        <v>385</v>
      </c>
      <c r="H1816" s="366" t="s">
        <v>1131</v>
      </c>
      <c r="I1816" s="366" t="s">
        <v>2088</v>
      </c>
      <c r="J1816" s="367" t="s">
        <v>2022</v>
      </c>
      <c r="K1816" s="368"/>
      <c r="L1816" s="369">
        <v>2500</v>
      </c>
      <c r="M1816" s="368"/>
      <c r="N1816" s="368"/>
      <c r="O1816" s="368"/>
      <c r="P1816" s="365"/>
      <c r="Q1816" s="365"/>
      <c r="R1816" s="370">
        <v>2</v>
      </c>
      <c r="S1816" s="370">
        <f>+L1816-R1816</f>
        <v>2498</v>
      </c>
      <c r="T1816" s="371"/>
    </row>
    <row r="1817" spans="1:20" x14ac:dyDescent="0.25">
      <c r="A1817" s="365"/>
      <c r="B1817" s="365"/>
      <c r="C1817" s="365"/>
      <c r="D1817" s="365"/>
      <c r="E1817" s="365"/>
      <c r="F1817" s="365"/>
      <c r="G1817" s="366" t="s">
        <v>2678</v>
      </c>
      <c r="H1817" s="366" t="s">
        <v>1131</v>
      </c>
      <c r="I1817" s="366" t="s">
        <v>1769</v>
      </c>
      <c r="J1817" s="367" t="s">
        <v>2022</v>
      </c>
      <c r="K1817" s="368"/>
      <c r="L1817" s="369">
        <v>500</v>
      </c>
      <c r="M1817" s="368"/>
      <c r="N1817" s="368"/>
      <c r="O1817" s="368"/>
      <c r="P1817" s="365"/>
      <c r="Q1817" s="365"/>
      <c r="R1817" s="370">
        <v>2</v>
      </c>
      <c r="S1817" s="370">
        <f>+L1817-R1817</f>
        <v>498</v>
      </c>
      <c r="T1817" s="371"/>
    </row>
    <row r="1818" spans="1:20" s="139" customFormat="1" ht="12.75" customHeight="1" x14ac:dyDescent="0.3">
      <c r="C1818" s="140"/>
      <c r="F1818" s="141"/>
      <c r="G1818" s="142" t="s">
        <v>1992</v>
      </c>
      <c r="H1818" s="139" t="s">
        <v>1991</v>
      </c>
      <c r="I1818" s="143" t="s">
        <v>1993</v>
      </c>
      <c r="J1818" s="143" t="s">
        <v>1704</v>
      </c>
      <c r="L1818" s="144">
        <v>5000</v>
      </c>
      <c r="O1818" s="145"/>
      <c r="P1818" s="146"/>
      <c r="R1818" s="147">
        <v>2</v>
      </c>
      <c r="S1818" s="144">
        <v>2000</v>
      </c>
      <c r="T1818" s="147">
        <f>+L1818-R1818-S1818</f>
        <v>2998</v>
      </c>
    </row>
    <row r="1819" spans="1:20" x14ac:dyDescent="0.25">
      <c r="A1819" s="365"/>
      <c r="B1819" s="365"/>
      <c r="C1819" s="365"/>
      <c r="D1819" s="365"/>
      <c r="E1819" s="365"/>
      <c r="F1819" s="365"/>
      <c r="G1819" s="366" t="s">
        <v>2656</v>
      </c>
      <c r="H1819" s="366" t="s">
        <v>1908</v>
      </c>
      <c r="I1819" s="366" t="s">
        <v>2738</v>
      </c>
      <c r="J1819" s="367" t="s">
        <v>1704</v>
      </c>
      <c r="K1819" s="368"/>
      <c r="L1819" s="369">
        <v>2500</v>
      </c>
      <c r="M1819" s="368"/>
      <c r="N1819" s="368"/>
      <c r="O1819" s="368"/>
      <c r="P1819" s="365"/>
      <c r="Q1819" s="365"/>
      <c r="R1819" s="370">
        <v>2</v>
      </c>
      <c r="S1819" s="371">
        <v>1250</v>
      </c>
      <c r="T1819" s="370">
        <f t="shared" ref="T1819" si="190">+L1819-R1819-S1819</f>
        <v>1248</v>
      </c>
    </row>
    <row r="1820" spans="1:20" x14ac:dyDescent="0.25">
      <c r="A1820" s="365"/>
      <c r="B1820" s="365"/>
      <c r="C1820" s="365"/>
      <c r="D1820" s="365"/>
      <c r="E1820" s="365"/>
      <c r="F1820" s="365"/>
      <c r="G1820" s="366" t="s">
        <v>1909</v>
      </c>
      <c r="H1820" s="366" t="s">
        <v>1908</v>
      </c>
      <c r="I1820" s="366" t="s">
        <v>748</v>
      </c>
      <c r="J1820" s="367" t="s">
        <v>2022</v>
      </c>
      <c r="K1820" s="368"/>
      <c r="L1820" s="369">
        <v>350</v>
      </c>
      <c r="M1820" s="368"/>
      <c r="N1820" s="368"/>
      <c r="O1820" s="368"/>
      <c r="P1820" s="365"/>
      <c r="Q1820" s="365"/>
      <c r="R1820" s="370">
        <v>2</v>
      </c>
      <c r="S1820" s="370">
        <f>+L1820-R1820</f>
        <v>348</v>
      </c>
      <c r="T1820" s="371"/>
    </row>
    <row r="1821" spans="1:20" x14ac:dyDescent="0.25">
      <c r="A1821" s="365"/>
      <c r="B1821" s="365"/>
      <c r="C1821" s="365"/>
      <c r="D1821" s="365"/>
      <c r="E1821" s="365"/>
      <c r="F1821" s="365"/>
      <c r="G1821" s="366" t="s">
        <v>2742</v>
      </c>
      <c r="H1821" s="366" t="s">
        <v>302</v>
      </c>
      <c r="I1821" s="366" t="s">
        <v>2743</v>
      </c>
      <c r="J1821" s="367" t="s">
        <v>1704</v>
      </c>
      <c r="K1821" s="368"/>
      <c r="L1821" s="369">
        <v>5000</v>
      </c>
      <c r="M1821" s="368"/>
      <c r="N1821" s="368"/>
      <c r="O1821" s="368"/>
      <c r="P1821" s="365"/>
      <c r="Q1821" s="365"/>
      <c r="R1821" s="370">
        <v>2</v>
      </c>
      <c r="S1821" s="370">
        <v>1250</v>
      </c>
      <c r="T1821" s="371">
        <f>L1821-R1821-S1821</f>
        <v>3748</v>
      </c>
    </row>
    <row r="1822" spans="1:20" x14ac:dyDescent="0.25">
      <c r="A1822" s="365"/>
      <c r="B1822" s="365"/>
      <c r="C1822" s="365"/>
      <c r="D1822" s="365"/>
      <c r="E1822" s="365"/>
      <c r="F1822" s="365"/>
      <c r="G1822" s="367" t="s">
        <v>2490</v>
      </c>
      <c r="H1822" s="367" t="s">
        <v>2985</v>
      </c>
      <c r="I1822" s="367" t="s">
        <v>1887</v>
      </c>
      <c r="J1822" s="367" t="s">
        <v>1704</v>
      </c>
      <c r="K1822" s="368"/>
      <c r="L1822" s="369">
        <v>2500</v>
      </c>
      <c r="M1822" s="368"/>
      <c r="N1822" s="368"/>
      <c r="O1822" s="368"/>
      <c r="P1822" s="365"/>
      <c r="Q1822" s="365"/>
      <c r="R1822" s="370">
        <v>2</v>
      </c>
      <c r="S1822" s="371">
        <v>1250</v>
      </c>
      <c r="T1822" s="370">
        <f t="shared" ref="T1822:T1823" si="191">+L1822-R1822-S1822</f>
        <v>1248</v>
      </c>
    </row>
    <row r="1823" spans="1:20" x14ac:dyDescent="0.25">
      <c r="A1823" s="365"/>
      <c r="B1823" s="365"/>
      <c r="C1823" s="365"/>
      <c r="D1823" s="365"/>
      <c r="E1823" s="365"/>
      <c r="F1823" s="365"/>
      <c r="G1823" s="367" t="s">
        <v>3035</v>
      </c>
      <c r="H1823" s="366" t="s">
        <v>270</v>
      </c>
      <c r="I1823" s="367" t="s">
        <v>1548</v>
      </c>
      <c r="J1823" s="367" t="s">
        <v>2022</v>
      </c>
      <c r="K1823" s="368"/>
      <c r="L1823" s="369">
        <v>1250</v>
      </c>
      <c r="M1823" s="368"/>
      <c r="N1823" s="368"/>
      <c r="O1823" s="368"/>
      <c r="P1823" s="365"/>
      <c r="Q1823" s="365"/>
      <c r="R1823" s="370">
        <v>2</v>
      </c>
      <c r="S1823" s="370">
        <f t="shared" ref="S1823" si="192">+L1823-R1823</f>
        <v>1248</v>
      </c>
      <c r="T1823" s="370">
        <f t="shared" si="191"/>
        <v>0</v>
      </c>
    </row>
    <row r="1824" spans="1:20" x14ac:dyDescent="0.25">
      <c r="A1824" s="365"/>
      <c r="B1824" s="365"/>
      <c r="C1824" s="365"/>
      <c r="D1824" s="365"/>
      <c r="E1824" s="365"/>
      <c r="F1824" s="365"/>
      <c r="G1824" s="367" t="s">
        <v>557</v>
      </c>
      <c r="H1824" s="366" t="s">
        <v>2986</v>
      </c>
      <c r="I1824" s="367" t="s">
        <v>1548</v>
      </c>
      <c r="J1824" s="367" t="s">
        <v>2022</v>
      </c>
      <c r="K1824" s="368"/>
      <c r="L1824" s="369">
        <v>1250</v>
      </c>
      <c r="M1824" s="368"/>
      <c r="N1824" s="368"/>
      <c r="O1824" s="368"/>
      <c r="P1824" s="365"/>
      <c r="Q1824" s="365"/>
      <c r="R1824" s="370">
        <v>2</v>
      </c>
      <c r="S1824" s="370">
        <f t="shared" ref="S1824:S1827" si="193">+L1824-R1824</f>
        <v>1248</v>
      </c>
      <c r="T1824" s="371"/>
    </row>
    <row r="1825" spans="1:20" x14ac:dyDescent="0.25">
      <c r="A1825" s="365"/>
      <c r="B1825" s="365"/>
      <c r="C1825" s="365"/>
      <c r="D1825" s="365"/>
      <c r="E1825" s="365"/>
      <c r="F1825" s="365"/>
      <c r="G1825" s="367" t="s">
        <v>2988</v>
      </c>
      <c r="H1825" s="366" t="s">
        <v>2987</v>
      </c>
      <c r="I1825" s="367" t="s">
        <v>347</v>
      </c>
      <c r="J1825" s="367" t="s">
        <v>2022</v>
      </c>
      <c r="K1825" s="368"/>
      <c r="L1825" s="369">
        <v>400</v>
      </c>
      <c r="M1825" s="368"/>
      <c r="N1825" s="368"/>
      <c r="O1825" s="368"/>
      <c r="P1825" s="365"/>
      <c r="Q1825" s="365"/>
      <c r="R1825" s="370">
        <v>2</v>
      </c>
      <c r="S1825" s="370">
        <f t="shared" si="193"/>
        <v>398</v>
      </c>
      <c r="T1825" s="371"/>
    </row>
    <row r="1826" spans="1:20" x14ac:dyDescent="0.25">
      <c r="A1826" s="365"/>
      <c r="B1826" s="365"/>
      <c r="C1826" s="365"/>
      <c r="D1826" s="365"/>
      <c r="E1826" s="365"/>
      <c r="F1826" s="365"/>
      <c r="G1826" s="367" t="s">
        <v>2990</v>
      </c>
      <c r="H1826" s="366" t="s">
        <v>2989</v>
      </c>
      <c r="I1826" s="367" t="s">
        <v>347</v>
      </c>
      <c r="J1826" s="367" t="s">
        <v>2022</v>
      </c>
      <c r="K1826" s="368"/>
      <c r="L1826" s="369">
        <v>400</v>
      </c>
      <c r="M1826" s="368"/>
      <c r="N1826" s="368"/>
      <c r="O1826" s="368"/>
      <c r="P1826" s="365"/>
      <c r="Q1826" s="365"/>
      <c r="R1826" s="370">
        <v>2</v>
      </c>
      <c r="S1826" s="370">
        <f t="shared" si="193"/>
        <v>398</v>
      </c>
      <c r="T1826" s="371"/>
    </row>
    <row r="1827" spans="1:20" x14ac:dyDescent="0.25">
      <c r="A1827" s="365"/>
      <c r="B1827" s="365"/>
      <c r="C1827" s="365"/>
      <c r="D1827" s="365"/>
      <c r="E1827" s="365"/>
      <c r="F1827" s="365"/>
      <c r="G1827" s="367" t="s">
        <v>2991</v>
      </c>
      <c r="H1827" s="367" t="s">
        <v>2985</v>
      </c>
      <c r="I1827" s="367" t="s">
        <v>347</v>
      </c>
      <c r="J1827" s="367" t="s">
        <v>2022</v>
      </c>
      <c r="K1827" s="368"/>
      <c r="L1827" s="369">
        <v>400</v>
      </c>
      <c r="M1827" s="368"/>
      <c r="N1827" s="368"/>
      <c r="O1827" s="368"/>
      <c r="P1827" s="365"/>
      <c r="Q1827" s="365"/>
      <c r="R1827" s="370">
        <v>2</v>
      </c>
      <c r="S1827" s="370">
        <f t="shared" si="193"/>
        <v>398</v>
      </c>
      <c r="T1827" s="371"/>
    </row>
    <row r="1828" spans="1:20" x14ac:dyDescent="0.25">
      <c r="A1828" s="365"/>
      <c r="B1828" s="365"/>
      <c r="C1828" s="365"/>
      <c r="D1828" s="365"/>
      <c r="E1828" s="365"/>
      <c r="F1828" s="365"/>
      <c r="G1828" s="367" t="s">
        <v>2632</v>
      </c>
      <c r="H1828" s="367" t="s">
        <v>2356</v>
      </c>
      <c r="I1828" s="367" t="s">
        <v>1548</v>
      </c>
      <c r="J1828" s="367" t="s">
        <v>2022</v>
      </c>
      <c r="K1828" s="368"/>
      <c r="L1828" s="369">
        <v>1750</v>
      </c>
      <c r="M1828" s="368"/>
      <c r="N1828" s="368"/>
      <c r="O1828" s="368"/>
      <c r="P1828" s="365"/>
      <c r="Q1828" s="365"/>
      <c r="R1828" s="370">
        <v>2</v>
      </c>
      <c r="S1828" s="370">
        <f t="shared" ref="S1828:S1836" si="194">+L1828-R1828</f>
        <v>1748</v>
      </c>
      <c r="T1828" s="371"/>
    </row>
    <row r="1829" spans="1:20" x14ac:dyDescent="0.25">
      <c r="A1829" s="365"/>
      <c r="B1829" s="365"/>
      <c r="C1829" s="365"/>
      <c r="D1829" s="365"/>
      <c r="E1829" s="365"/>
      <c r="F1829" s="365"/>
      <c r="G1829" s="367" t="s">
        <v>2633</v>
      </c>
      <c r="H1829" s="367" t="s">
        <v>163</v>
      </c>
      <c r="I1829" s="367" t="s">
        <v>1548</v>
      </c>
      <c r="J1829" s="367" t="s">
        <v>2022</v>
      </c>
      <c r="K1829" s="368"/>
      <c r="L1829" s="369">
        <v>1750</v>
      </c>
      <c r="M1829" s="368"/>
      <c r="N1829" s="368"/>
      <c r="O1829" s="368"/>
      <c r="P1829" s="365"/>
      <c r="Q1829" s="365"/>
      <c r="R1829" s="370">
        <v>2</v>
      </c>
      <c r="S1829" s="370">
        <f t="shared" si="194"/>
        <v>1748</v>
      </c>
      <c r="T1829" s="371"/>
    </row>
    <row r="1830" spans="1:20" x14ac:dyDescent="0.25">
      <c r="A1830" s="365"/>
      <c r="B1830" s="365"/>
      <c r="C1830" s="365"/>
      <c r="D1830" s="365"/>
      <c r="E1830" s="365"/>
      <c r="F1830" s="365"/>
      <c r="G1830" s="367" t="s">
        <v>2634</v>
      </c>
      <c r="H1830" s="367" t="s">
        <v>163</v>
      </c>
      <c r="I1830" s="367" t="s">
        <v>2121</v>
      </c>
      <c r="J1830" s="367" t="s">
        <v>2022</v>
      </c>
      <c r="K1830" s="368"/>
      <c r="L1830" s="369">
        <v>1000</v>
      </c>
      <c r="M1830" s="368"/>
      <c r="N1830" s="368"/>
      <c r="O1830" s="368"/>
      <c r="P1830" s="365"/>
      <c r="Q1830" s="365"/>
      <c r="R1830" s="370">
        <v>2</v>
      </c>
      <c r="S1830" s="370">
        <f t="shared" si="194"/>
        <v>998</v>
      </c>
      <c r="T1830" s="371"/>
    </row>
    <row r="1831" spans="1:20" x14ac:dyDescent="0.25">
      <c r="A1831" s="365"/>
      <c r="B1831" s="365"/>
      <c r="C1831" s="365"/>
      <c r="D1831" s="365"/>
      <c r="E1831" s="365"/>
      <c r="F1831" s="365"/>
      <c r="G1831" s="367" t="s">
        <v>2636</v>
      </c>
      <c r="H1831" s="367" t="s">
        <v>2635</v>
      </c>
      <c r="I1831" s="367" t="s">
        <v>1769</v>
      </c>
      <c r="J1831" s="367" t="s">
        <v>2022</v>
      </c>
      <c r="K1831" s="368"/>
      <c r="L1831" s="369">
        <v>750</v>
      </c>
      <c r="M1831" s="368"/>
      <c r="N1831" s="368"/>
      <c r="O1831" s="368"/>
      <c r="P1831" s="365"/>
      <c r="Q1831" s="365"/>
      <c r="R1831" s="370">
        <v>2</v>
      </c>
      <c r="S1831" s="370">
        <f t="shared" si="194"/>
        <v>748</v>
      </c>
      <c r="T1831" s="371"/>
    </row>
    <row r="1832" spans="1:20" x14ac:dyDescent="0.25">
      <c r="A1832" s="365"/>
      <c r="B1832" s="365"/>
      <c r="C1832" s="365"/>
      <c r="D1832" s="365"/>
      <c r="E1832" s="365"/>
      <c r="F1832" s="365"/>
      <c r="G1832" s="367" t="s">
        <v>2639</v>
      </c>
      <c r="H1832" s="367" t="s">
        <v>2635</v>
      </c>
      <c r="I1832" s="367" t="s">
        <v>1769</v>
      </c>
      <c r="J1832" s="367" t="s">
        <v>2022</v>
      </c>
      <c r="K1832" s="368"/>
      <c r="L1832" s="369">
        <v>750</v>
      </c>
      <c r="M1832" s="368"/>
      <c r="N1832" s="368"/>
      <c r="O1832" s="368"/>
      <c r="P1832" s="365"/>
      <c r="Q1832" s="365"/>
      <c r="R1832" s="370">
        <v>2</v>
      </c>
      <c r="S1832" s="370">
        <f t="shared" si="194"/>
        <v>748</v>
      </c>
      <c r="T1832" s="371"/>
    </row>
    <row r="1833" spans="1:20" x14ac:dyDescent="0.25">
      <c r="A1833" s="365"/>
      <c r="B1833" s="365"/>
      <c r="C1833" s="365"/>
      <c r="D1833" s="365"/>
      <c r="E1833" s="365"/>
      <c r="F1833" s="365"/>
      <c r="G1833" s="367" t="s">
        <v>2638</v>
      </c>
      <c r="H1833" s="367" t="s">
        <v>2637</v>
      </c>
      <c r="I1833" s="367" t="s">
        <v>2121</v>
      </c>
      <c r="J1833" s="367" t="s">
        <v>2022</v>
      </c>
      <c r="K1833" s="368"/>
      <c r="L1833" s="369">
        <v>1000</v>
      </c>
      <c r="M1833" s="368"/>
      <c r="N1833" s="368"/>
      <c r="O1833" s="368"/>
      <c r="P1833" s="365"/>
      <c r="Q1833" s="365"/>
      <c r="R1833" s="370">
        <v>2</v>
      </c>
      <c r="S1833" s="370">
        <f t="shared" si="194"/>
        <v>998</v>
      </c>
      <c r="T1833" s="371"/>
    </row>
    <row r="1834" spans="1:20" x14ac:dyDescent="0.25">
      <c r="A1834" s="365"/>
      <c r="B1834" s="365"/>
      <c r="C1834" s="365"/>
      <c r="D1834" s="365"/>
      <c r="E1834" s="365"/>
      <c r="F1834" s="365"/>
      <c r="G1834" s="367" t="s">
        <v>3058</v>
      </c>
      <c r="H1834" s="367" t="s">
        <v>3057</v>
      </c>
      <c r="I1834" s="367" t="s">
        <v>1903</v>
      </c>
      <c r="J1834" s="367" t="s">
        <v>1704</v>
      </c>
      <c r="K1834" s="368"/>
      <c r="L1834" s="369">
        <v>1000</v>
      </c>
      <c r="M1834" s="368"/>
      <c r="N1834" s="368"/>
      <c r="O1834" s="368"/>
      <c r="P1834" s="365"/>
      <c r="Q1834" s="365"/>
      <c r="R1834" s="370">
        <v>2</v>
      </c>
      <c r="S1834" s="370">
        <f t="shared" si="194"/>
        <v>998</v>
      </c>
      <c r="T1834" s="371"/>
    </row>
    <row r="1835" spans="1:20" x14ac:dyDescent="0.25">
      <c r="A1835" s="365"/>
      <c r="B1835" s="365"/>
      <c r="C1835" s="365"/>
      <c r="D1835" s="365"/>
      <c r="E1835" s="365"/>
      <c r="F1835" s="365"/>
      <c r="G1835" s="367" t="s">
        <v>3056</v>
      </c>
      <c r="H1835" s="367" t="s">
        <v>3055</v>
      </c>
      <c r="I1835" s="367" t="s">
        <v>1927</v>
      </c>
      <c r="J1835" s="367" t="s">
        <v>2022</v>
      </c>
      <c r="K1835" s="368"/>
      <c r="L1835" s="369">
        <v>750</v>
      </c>
      <c r="M1835" s="368"/>
      <c r="N1835" s="368"/>
      <c r="O1835" s="368"/>
      <c r="P1835" s="365"/>
      <c r="Q1835" s="365"/>
      <c r="R1835" s="370">
        <v>2</v>
      </c>
      <c r="S1835" s="370">
        <f t="shared" si="194"/>
        <v>748</v>
      </c>
      <c r="T1835" s="371"/>
    </row>
    <row r="1836" spans="1:20" x14ac:dyDescent="0.25">
      <c r="A1836" s="365"/>
      <c r="B1836" s="365"/>
      <c r="C1836" s="365"/>
      <c r="D1836" s="365"/>
      <c r="E1836" s="365"/>
      <c r="F1836" s="365"/>
      <c r="G1836" s="376" t="s">
        <v>2357</v>
      </c>
      <c r="H1836" s="376" t="s">
        <v>2358</v>
      </c>
      <c r="I1836" s="367" t="s">
        <v>1039</v>
      </c>
      <c r="J1836" s="367" t="s">
        <v>2022</v>
      </c>
      <c r="K1836" s="368"/>
      <c r="L1836" s="369">
        <v>400</v>
      </c>
      <c r="M1836" s="368"/>
      <c r="N1836" s="368"/>
      <c r="O1836" s="368"/>
      <c r="P1836" s="365"/>
      <c r="Q1836" s="365"/>
      <c r="R1836" s="370">
        <v>2</v>
      </c>
      <c r="S1836" s="370">
        <f t="shared" si="194"/>
        <v>398</v>
      </c>
      <c r="T1836" s="371"/>
    </row>
    <row r="1837" spans="1:20" x14ac:dyDescent="0.25">
      <c r="A1837" s="365"/>
      <c r="B1837" s="365"/>
      <c r="C1837" s="365"/>
      <c r="D1837" s="365"/>
      <c r="E1837" s="365"/>
      <c r="F1837" s="365"/>
      <c r="G1837" s="376" t="s">
        <v>2822</v>
      </c>
      <c r="H1837" s="376" t="s">
        <v>2358</v>
      </c>
      <c r="I1837" s="367" t="s">
        <v>2823</v>
      </c>
      <c r="J1837" s="367" t="s">
        <v>1704</v>
      </c>
      <c r="K1837" s="368"/>
      <c r="L1837" s="369">
        <v>4500</v>
      </c>
      <c r="M1837" s="368"/>
      <c r="N1837" s="368"/>
      <c r="O1837" s="368"/>
      <c r="P1837" s="365"/>
      <c r="Q1837" s="365"/>
      <c r="R1837" s="370">
        <v>2</v>
      </c>
      <c r="S1837" s="371">
        <v>1500</v>
      </c>
      <c r="T1837" s="370">
        <f t="shared" ref="T1837" si="195">+L1837-R1837-S1837</f>
        <v>2998</v>
      </c>
    </row>
    <row r="1838" spans="1:20" x14ac:dyDescent="0.25">
      <c r="A1838" s="365"/>
      <c r="B1838" s="365"/>
      <c r="C1838" s="365"/>
      <c r="D1838" s="365"/>
      <c r="E1838" s="365"/>
      <c r="F1838" s="365"/>
      <c r="G1838" s="376" t="s">
        <v>2818</v>
      </c>
      <c r="H1838" s="376" t="s">
        <v>2359</v>
      </c>
      <c r="I1838" s="367" t="s">
        <v>1039</v>
      </c>
      <c r="J1838" s="367" t="s">
        <v>2022</v>
      </c>
      <c r="K1838" s="368"/>
      <c r="L1838" s="369">
        <v>450</v>
      </c>
      <c r="M1838" s="368"/>
      <c r="N1838" s="368"/>
      <c r="O1838" s="368"/>
      <c r="P1838" s="365"/>
      <c r="Q1838" s="365"/>
      <c r="R1838" s="370">
        <v>2</v>
      </c>
      <c r="S1838" s="370">
        <f>+L1838-R1838</f>
        <v>448</v>
      </c>
      <c r="T1838" s="371"/>
    </row>
    <row r="1839" spans="1:20" x14ac:dyDescent="0.25">
      <c r="A1839" s="365"/>
      <c r="B1839" s="365"/>
      <c r="C1839" s="365"/>
      <c r="D1839" s="365"/>
      <c r="E1839" s="365"/>
      <c r="F1839" s="365"/>
      <c r="G1839" s="376" t="s">
        <v>2824</v>
      </c>
      <c r="H1839" s="376" t="s">
        <v>2359</v>
      </c>
      <c r="I1839" s="367" t="s">
        <v>2825</v>
      </c>
      <c r="J1839" s="367" t="s">
        <v>1704</v>
      </c>
      <c r="K1839" s="368"/>
      <c r="L1839" s="369">
        <v>5000</v>
      </c>
      <c r="M1839" s="368"/>
      <c r="N1839" s="368"/>
      <c r="O1839" s="368"/>
      <c r="P1839" s="365"/>
      <c r="Q1839" s="365"/>
      <c r="R1839" s="370">
        <v>2</v>
      </c>
      <c r="S1839" s="371">
        <v>2000</v>
      </c>
      <c r="T1839" s="370">
        <f t="shared" ref="T1839:T1848" si="196">+L1839-R1839-S1839</f>
        <v>2998</v>
      </c>
    </row>
    <row r="1840" spans="1:20" x14ac:dyDescent="0.25">
      <c r="A1840" s="365"/>
      <c r="B1840" s="365"/>
      <c r="C1840" s="365"/>
      <c r="D1840" s="365"/>
      <c r="E1840" s="365"/>
      <c r="F1840" s="365"/>
      <c r="G1840" s="376" t="s">
        <v>2826</v>
      </c>
      <c r="H1840" s="376" t="s">
        <v>2359</v>
      </c>
      <c r="I1840" s="367" t="s">
        <v>1102</v>
      </c>
      <c r="J1840" s="367" t="s">
        <v>1704</v>
      </c>
      <c r="K1840" s="368"/>
      <c r="L1840" s="369">
        <v>2500</v>
      </c>
      <c r="M1840" s="368"/>
      <c r="N1840" s="368"/>
      <c r="O1840" s="368"/>
      <c r="P1840" s="365"/>
      <c r="Q1840" s="365"/>
      <c r="R1840" s="370">
        <v>2</v>
      </c>
      <c r="S1840" s="371">
        <v>1250</v>
      </c>
      <c r="T1840" s="370">
        <f t="shared" si="196"/>
        <v>1248</v>
      </c>
    </row>
    <row r="1841" spans="1:20" x14ac:dyDescent="0.25">
      <c r="A1841" s="365"/>
      <c r="B1841" s="365"/>
      <c r="C1841" s="365"/>
      <c r="D1841" s="365"/>
      <c r="E1841" s="365"/>
      <c r="F1841" s="365"/>
      <c r="G1841" s="376" t="s">
        <v>2830</v>
      </c>
      <c r="H1841" s="376" t="s">
        <v>2359</v>
      </c>
      <c r="I1841" s="367" t="s">
        <v>1860</v>
      </c>
      <c r="J1841" s="367" t="s">
        <v>1704</v>
      </c>
      <c r="K1841" s="368"/>
      <c r="L1841" s="369">
        <v>2500</v>
      </c>
      <c r="M1841" s="368"/>
      <c r="N1841" s="368"/>
      <c r="O1841" s="368"/>
      <c r="P1841" s="365"/>
      <c r="Q1841" s="365"/>
      <c r="R1841" s="370">
        <v>2</v>
      </c>
      <c r="S1841" s="371">
        <v>750</v>
      </c>
      <c r="T1841" s="370">
        <f>L1841-R1841-S1841</f>
        <v>1748</v>
      </c>
    </row>
    <row r="1842" spans="1:20" x14ac:dyDescent="0.25">
      <c r="A1842" s="365"/>
      <c r="B1842" s="365"/>
      <c r="C1842" s="365"/>
      <c r="D1842" s="365"/>
      <c r="E1842" s="365"/>
      <c r="F1842" s="365"/>
      <c r="G1842" s="376" t="s">
        <v>2831</v>
      </c>
      <c r="H1842" s="376" t="s">
        <v>2359</v>
      </c>
      <c r="I1842" s="367" t="s">
        <v>1848</v>
      </c>
      <c r="J1842" s="367" t="s">
        <v>1704</v>
      </c>
      <c r="K1842" s="368"/>
      <c r="L1842" s="369">
        <v>2500</v>
      </c>
      <c r="M1842" s="368"/>
      <c r="N1842" s="368"/>
      <c r="O1842" s="368"/>
      <c r="P1842" s="365"/>
      <c r="Q1842" s="365"/>
      <c r="R1842" s="370">
        <v>2</v>
      </c>
      <c r="S1842" s="371">
        <v>1250</v>
      </c>
      <c r="T1842" s="370">
        <f>L1842-R1842-S1842</f>
        <v>1248</v>
      </c>
    </row>
    <row r="1843" spans="1:20" x14ac:dyDescent="0.25">
      <c r="A1843" s="365"/>
      <c r="B1843" s="365"/>
      <c r="C1843" s="365"/>
      <c r="D1843" s="365"/>
      <c r="E1843" s="365"/>
      <c r="F1843" s="365"/>
      <c r="G1843" s="376" t="s">
        <v>2832</v>
      </c>
      <c r="H1843" s="376" t="s">
        <v>2359</v>
      </c>
      <c r="I1843" s="367" t="s">
        <v>2833</v>
      </c>
      <c r="J1843" s="367" t="s">
        <v>1704</v>
      </c>
      <c r="K1843" s="368"/>
      <c r="L1843" s="369">
        <v>5000</v>
      </c>
      <c r="M1843" s="368"/>
      <c r="N1843" s="368"/>
      <c r="O1843" s="368"/>
      <c r="P1843" s="365"/>
      <c r="Q1843" s="365"/>
      <c r="R1843" s="370">
        <v>2</v>
      </c>
      <c r="S1843" s="371">
        <v>2000</v>
      </c>
      <c r="T1843" s="370">
        <f>L1843-R1843-S1843</f>
        <v>2998</v>
      </c>
    </row>
    <row r="1844" spans="1:20" x14ac:dyDescent="0.25">
      <c r="A1844" s="365"/>
      <c r="B1844" s="365"/>
      <c r="C1844" s="365"/>
      <c r="D1844" s="365"/>
      <c r="E1844" s="365"/>
      <c r="F1844" s="365"/>
      <c r="G1844" s="376" t="s">
        <v>2822</v>
      </c>
      <c r="H1844" s="376" t="s">
        <v>2360</v>
      </c>
      <c r="I1844" s="376" t="s">
        <v>2827</v>
      </c>
      <c r="J1844" s="367" t="s">
        <v>1704</v>
      </c>
      <c r="K1844" s="368"/>
      <c r="L1844" s="369">
        <v>4500</v>
      </c>
      <c r="M1844" s="368"/>
      <c r="N1844" s="368"/>
      <c r="O1844" s="368"/>
      <c r="P1844" s="365"/>
      <c r="Q1844" s="365"/>
      <c r="R1844" s="370">
        <v>2</v>
      </c>
      <c r="S1844" s="371">
        <v>1500</v>
      </c>
      <c r="T1844" s="370">
        <f t="shared" si="196"/>
        <v>2998</v>
      </c>
    </row>
    <row r="1845" spans="1:20" x14ac:dyDescent="0.25">
      <c r="A1845" s="365"/>
      <c r="B1845" s="365"/>
      <c r="C1845" s="365"/>
      <c r="D1845" s="365"/>
      <c r="E1845" s="365"/>
      <c r="F1845" s="365"/>
      <c r="G1845" s="376" t="s">
        <v>2828</v>
      </c>
      <c r="H1845" s="376" t="s">
        <v>2361</v>
      </c>
      <c r="I1845" s="376" t="s">
        <v>2829</v>
      </c>
      <c r="J1845" s="367" t="s">
        <v>1704</v>
      </c>
      <c r="K1845" s="368"/>
      <c r="L1845" s="369">
        <v>4500</v>
      </c>
      <c r="M1845" s="368"/>
      <c r="N1845" s="368"/>
      <c r="O1845" s="368"/>
      <c r="P1845" s="365"/>
      <c r="Q1845" s="365"/>
      <c r="R1845" s="370">
        <v>2</v>
      </c>
      <c r="S1845" s="371">
        <v>1500</v>
      </c>
      <c r="T1845" s="370">
        <f t="shared" si="196"/>
        <v>2998</v>
      </c>
    </row>
    <row r="1846" spans="1:20" x14ac:dyDescent="0.25">
      <c r="A1846" s="365"/>
      <c r="B1846" s="365"/>
      <c r="C1846" s="365"/>
      <c r="D1846" s="365"/>
      <c r="E1846" s="365"/>
      <c r="F1846" s="365"/>
      <c r="G1846" s="376" t="s">
        <v>2822</v>
      </c>
      <c r="H1846" s="376" t="s">
        <v>2834</v>
      </c>
      <c r="I1846" s="367" t="s">
        <v>2836</v>
      </c>
      <c r="J1846" s="367" t="s">
        <v>1704</v>
      </c>
      <c r="K1846" s="368"/>
      <c r="L1846" s="369">
        <v>4500</v>
      </c>
      <c r="M1846" s="368"/>
      <c r="N1846" s="368"/>
      <c r="O1846" s="368"/>
      <c r="P1846" s="365"/>
      <c r="Q1846" s="365"/>
      <c r="R1846" s="370">
        <v>2</v>
      </c>
      <c r="S1846" s="371">
        <v>1500</v>
      </c>
      <c r="T1846" s="370">
        <f t="shared" si="196"/>
        <v>2998</v>
      </c>
    </row>
    <row r="1847" spans="1:20" x14ac:dyDescent="0.25">
      <c r="A1847" s="365"/>
      <c r="B1847" s="365"/>
      <c r="C1847" s="365"/>
      <c r="D1847" s="365"/>
      <c r="E1847" s="365"/>
      <c r="F1847" s="365"/>
      <c r="G1847" s="376" t="s">
        <v>2672</v>
      </c>
      <c r="H1847" s="376" t="s">
        <v>2834</v>
      </c>
      <c r="I1847" s="367" t="s">
        <v>2837</v>
      </c>
      <c r="J1847" s="367" t="s">
        <v>1704</v>
      </c>
      <c r="K1847" s="368"/>
      <c r="L1847" s="369">
        <v>1000</v>
      </c>
      <c r="M1847" s="368"/>
      <c r="N1847" s="368"/>
      <c r="O1847" s="368"/>
      <c r="P1847" s="365"/>
      <c r="Q1847" s="365"/>
      <c r="R1847" s="370">
        <v>2</v>
      </c>
      <c r="S1847" s="371">
        <v>500</v>
      </c>
      <c r="T1847" s="370">
        <f t="shared" si="196"/>
        <v>498</v>
      </c>
    </row>
    <row r="1848" spans="1:20" x14ac:dyDescent="0.25">
      <c r="A1848" s="365"/>
      <c r="B1848" s="365"/>
      <c r="C1848" s="365"/>
      <c r="D1848" s="365"/>
      <c r="E1848" s="365"/>
      <c r="F1848" s="365"/>
      <c r="G1848" s="376" t="s">
        <v>2822</v>
      </c>
      <c r="H1848" s="376" t="s">
        <v>2362</v>
      </c>
      <c r="I1848" s="367" t="s">
        <v>2835</v>
      </c>
      <c r="J1848" s="367" t="s">
        <v>1704</v>
      </c>
      <c r="K1848" s="368"/>
      <c r="L1848" s="369">
        <v>4500</v>
      </c>
      <c r="M1848" s="368"/>
      <c r="N1848" s="368"/>
      <c r="O1848" s="368"/>
      <c r="P1848" s="365"/>
      <c r="Q1848" s="365"/>
      <c r="R1848" s="370">
        <v>2</v>
      </c>
      <c r="S1848" s="371">
        <v>1500</v>
      </c>
      <c r="T1848" s="370">
        <f t="shared" si="196"/>
        <v>2998</v>
      </c>
    </row>
    <row r="1849" spans="1:20" x14ac:dyDescent="0.25">
      <c r="A1849" s="365"/>
      <c r="B1849" s="365"/>
      <c r="C1849" s="365"/>
      <c r="D1849" s="365"/>
      <c r="E1849" s="365"/>
      <c r="F1849" s="365"/>
      <c r="G1849" s="367" t="s">
        <v>2961</v>
      </c>
      <c r="H1849" s="367" t="s">
        <v>2363</v>
      </c>
      <c r="I1849" s="367" t="s">
        <v>1039</v>
      </c>
      <c r="J1849" s="367" t="s">
        <v>2022</v>
      </c>
      <c r="K1849" s="368"/>
      <c r="L1849" s="369">
        <v>450</v>
      </c>
      <c r="M1849" s="368"/>
      <c r="N1849" s="368"/>
      <c r="O1849" s="368"/>
      <c r="P1849" s="365"/>
      <c r="Q1849" s="365"/>
      <c r="R1849" s="370">
        <v>2</v>
      </c>
      <c r="S1849" s="370">
        <f t="shared" ref="S1849:S1850" si="197">+L1849-R1849</f>
        <v>448</v>
      </c>
      <c r="T1849" s="371"/>
    </row>
    <row r="1850" spans="1:20" x14ac:dyDescent="0.25">
      <c r="A1850" s="365"/>
      <c r="B1850" s="365"/>
      <c r="C1850" s="365"/>
      <c r="D1850" s="365"/>
      <c r="E1850" s="365"/>
      <c r="F1850" s="365"/>
      <c r="G1850" s="367" t="s">
        <v>2960</v>
      </c>
      <c r="H1850" s="367" t="s">
        <v>2364</v>
      </c>
      <c r="I1850" s="367" t="s">
        <v>1039</v>
      </c>
      <c r="J1850" s="367" t="s">
        <v>2022</v>
      </c>
      <c r="K1850" s="368"/>
      <c r="L1850" s="369">
        <v>450</v>
      </c>
      <c r="M1850" s="368"/>
      <c r="N1850" s="368"/>
      <c r="O1850" s="368"/>
      <c r="P1850" s="365"/>
      <c r="Q1850" s="365"/>
      <c r="R1850" s="370">
        <v>2</v>
      </c>
      <c r="S1850" s="370">
        <f t="shared" si="197"/>
        <v>448</v>
      </c>
      <c r="T1850" s="371"/>
    </row>
    <row r="1851" spans="1:20" x14ac:dyDescent="0.25">
      <c r="A1851" s="365"/>
      <c r="B1851" s="365"/>
      <c r="C1851" s="365"/>
      <c r="D1851" s="365"/>
      <c r="E1851" s="365"/>
      <c r="F1851" s="365"/>
      <c r="G1851" s="367" t="s">
        <v>2725</v>
      </c>
      <c r="H1851" s="367" t="s">
        <v>2365</v>
      </c>
      <c r="I1851" s="367" t="s">
        <v>1104</v>
      </c>
      <c r="J1851" s="367" t="s">
        <v>1704</v>
      </c>
      <c r="K1851" s="368"/>
      <c r="L1851" s="369">
        <v>2500</v>
      </c>
      <c r="M1851" s="368"/>
      <c r="N1851" s="368"/>
      <c r="O1851" s="368"/>
      <c r="P1851" s="365"/>
      <c r="Q1851" s="365"/>
      <c r="R1851" s="370">
        <v>2</v>
      </c>
      <c r="S1851" s="371">
        <v>750</v>
      </c>
      <c r="T1851" s="370">
        <f t="shared" ref="T1851:T1852" si="198">+L1851-R1851-S1851</f>
        <v>1748</v>
      </c>
    </row>
    <row r="1852" spans="1:20" x14ac:dyDescent="0.25">
      <c r="A1852" s="365"/>
      <c r="B1852" s="365"/>
      <c r="C1852" s="365"/>
      <c r="D1852" s="365"/>
      <c r="E1852" s="365"/>
      <c r="F1852" s="365"/>
      <c r="G1852" s="367" t="s">
        <v>2656</v>
      </c>
      <c r="H1852" s="367" t="s">
        <v>2723</v>
      </c>
      <c r="I1852" s="367" t="s">
        <v>2724</v>
      </c>
      <c r="J1852" s="367" t="s">
        <v>1704</v>
      </c>
      <c r="K1852" s="368"/>
      <c r="L1852" s="369">
        <v>2500</v>
      </c>
      <c r="M1852" s="368"/>
      <c r="N1852" s="368"/>
      <c r="O1852" s="368"/>
      <c r="P1852" s="365"/>
      <c r="Q1852" s="365"/>
      <c r="R1852" s="370">
        <v>2</v>
      </c>
      <c r="S1852" s="371">
        <v>1000</v>
      </c>
      <c r="T1852" s="370">
        <f t="shared" si="198"/>
        <v>1498</v>
      </c>
    </row>
    <row r="1853" spans="1:20" x14ac:dyDescent="0.25">
      <c r="A1853" s="365"/>
      <c r="B1853" s="365"/>
      <c r="C1853" s="365"/>
      <c r="D1853" s="365"/>
      <c r="E1853" s="365"/>
      <c r="F1853" s="365"/>
      <c r="G1853" s="367" t="s">
        <v>2972</v>
      </c>
      <c r="H1853" s="367" t="s">
        <v>2366</v>
      </c>
      <c r="I1853" s="367" t="s">
        <v>1769</v>
      </c>
      <c r="J1853" s="367" t="s">
        <v>2022</v>
      </c>
      <c r="K1853" s="368"/>
      <c r="L1853" s="369">
        <v>500</v>
      </c>
      <c r="M1853" s="368"/>
      <c r="N1853" s="368"/>
      <c r="O1853" s="368"/>
      <c r="P1853" s="365"/>
      <c r="Q1853" s="365"/>
      <c r="R1853" s="370">
        <v>2</v>
      </c>
      <c r="S1853" s="370">
        <f>+L1853-R1853</f>
        <v>498</v>
      </c>
      <c r="T1853" s="371"/>
    </row>
    <row r="1854" spans="1:20" x14ac:dyDescent="0.25">
      <c r="A1854" s="365"/>
      <c r="B1854" s="365"/>
      <c r="C1854" s="365"/>
      <c r="D1854" s="365"/>
      <c r="E1854" s="365"/>
      <c r="F1854" s="365"/>
      <c r="G1854" s="367" t="s">
        <v>2955</v>
      </c>
      <c r="H1854" s="367" t="s">
        <v>2367</v>
      </c>
      <c r="I1854" s="367" t="s">
        <v>2119</v>
      </c>
      <c r="J1854" s="367" t="s">
        <v>1704</v>
      </c>
      <c r="K1854" s="368"/>
      <c r="L1854" s="369">
        <v>2500</v>
      </c>
      <c r="M1854" s="368"/>
      <c r="N1854" s="368"/>
      <c r="O1854" s="368"/>
      <c r="P1854" s="365"/>
      <c r="Q1854" s="365"/>
      <c r="R1854" s="370">
        <v>2</v>
      </c>
      <c r="S1854" s="371">
        <v>1250</v>
      </c>
      <c r="T1854" s="370">
        <f t="shared" ref="T1854" si="199">+L1854-R1854-S1854</f>
        <v>1248</v>
      </c>
    </row>
    <row r="1855" spans="1:20" x14ac:dyDescent="0.25">
      <c r="A1855" s="365"/>
      <c r="B1855" s="365"/>
      <c r="C1855" s="365"/>
      <c r="D1855" s="365"/>
      <c r="E1855" s="365"/>
      <c r="F1855" s="365"/>
      <c r="G1855" s="367" t="s">
        <v>2974</v>
      </c>
      <c r="H1855" s="367" t="s">
        <v>2367</v>
      </c>
      <c r="I1855" s="367" t="s">
        <v>2119</v>
      </c>
      <c r="J1855" s="367" t="s">
        <v>1704</v>
      </c>
      <c r="K1855" s="368"/>
      <c r="L1855" s="369">
        <v>2500</v>
      </c>
      <c r="M1855" s="368"/>
      <c r="N1855" s="368"/>
      <c r="O1855" s="368"/>
      <c r="P1855" s="365"/>
      <c r="Q1855" s="365"/>
      <c r="R1855" s="370">
        <v>2</v>
      </c>
      <c r="S1855" s="371">
        <v>1250</v>
      </c>
      <c r="T1855" s="370">
        <f t="shared" ref="T1855" si="200">+L1855-R1855-S1855</f>
        <v>1248</v>
      </c>
    </row>
    <row r="1856" spans="1:20" x14ac:dyDescent="0.25">
      <c r="A1856" s="365"/>
      <c r="B1856" s="365"/>
      <c r="C1856" s="365"/>
      <c r="D1856" s="365"/>
      <c r="E1856" s="365"/>
      <c r="F1856" s="365"/>
      <c r="G1856" s="367" t="s">
        <v>2973</v>
      </c>
      <c r="H1856" s="367" t="s">
        <v>2368</v>
      </c>
      <c r="I1856" s="367" t="s">
        <v>1548</v>
      </c>
      <c r="J1856" s="367" t="s">
        <v>2022</v>
      </c>
      <c r="K1856" s="368"/>
      <c r="L1856" s="369">
        <v>1250</v>
      </c>
      <c r="M1856" s="368"/>
      <c r="N1856" s="368"/>
      <c r="O1856" s="368"/>
      <c r="P1856" s="365"/>
      <c r="Q1856" s="365"/>
      <c r="R1856" s="370">
        <v>2</v>
      </c>
      <c r="S1856" s="370">
        <f>+L1856-R1856</f>
        <v>1248</v>
      </c>
      <c r="T1856" s="371"/>
    </row>
    <row r="1857" spans="1:20" x14ac:dyDescent="0.25">
      <c r="A1857" s="365"/>
      <c r="B1857" s="365"/>
      <c r="C1857" s="365"/>
      <c r="D1857" s="365"/>
      <c r="E1857" s="365"/>
      <c r="F1857" s="365"/>
      <c r="G1857" s="367" t="s">
        <v>2950</v>
      </c>
      <c r="H1857" s="367" t="s">
        <v>2949</v>
      </c>
      <c r="I1857" s="367" t="s">
        <v>1887</v>
      </c>
      <c r="J1857" s="367" t="s">
        <v>2022</v>
      </c>
      <c r="K1857" s="368"/>
      <c r="L1857" s="369">
        <v>1250</v>
      </c>
      <c r="M1857" s="368"/>
      <c r="N1857" s="368"/>
      <c r="O1857" s="368"/>
      <c r="P1857" s="365"/>
      <c r="Q1857" s="365"/>
      <c r="R1857" s="370">
        <v>2</v>
      </c>
      <c r="S1857" s="370">
        <f>+L1857-R1857</f>
        <v>1248</v>
      </c>
      <c r="T1857" s="371"/>
    </row>
    <row r="1858" spans="1:20" x14ac:dyDescent="0.25">
      <c r="A1858" s="365"/>
      <c r="B1858" s="365"/>
      <c r="C1858" s="365"/>
      <c r="D1858" s="365"/>
      <c r="E1858" s="365"/>
      <c r="F1858" s="365"/>
      <c r="G1858" s="367" t="s">
        <v>1383</v>
      </c>
      <c r="H1858" s="367" t="s">
        <v>2949</v>
      </c>
      <c r="I1858" s="367" t="s">
        <v>1384</v>
      </c>
      <c r="J1858" s="367" t="s">
        <v>1704</v>
      </c>
      <c r="K1858" s="368"/>
      <c r="L1858" s="369">
        <v>2500</v>
      </c>
      <c r="M1858" s="368"/>
      <c r="N1858" s="368"/>
      <c r="O1858" s="368"/>
      <c r="P1858" s="365"/>
      <c r="Q1858" s="365"/>
      <c r="R1858" s="370">
        <v>2</v>
      </c>
      <c r="S1858" s="370">
        <v>1250</v>
      </c>
      <c r="T1858" s="371">
        <f>+L1858-R1858-S1858</f>
        <v>1248</v>
      </c>
    </row>
    <row r="1859" spans="1:20" x14ac:dyDescent="0.25">
      <c r="A1859" s="365"/>
      <c r="B1859" s="365"/>
      <c r="C1859" s="365"/>
      <c r="D1859" s="365"/>
      <c r="E1859" s="365"/>
      <c r="F1859" s="365"/>
      <c r="G1859" s="367" t="s">
        <v>2958</v>
      </c>
      <c r="H1859" s="367" t="s">
        <v>2366</v>
      </c>
      <c r="I1859" s="367" t="s">
        <v>1769</v>
      </c>
      <c r="J1859" s="367" t="s">
        <v>2022</v>
      </c>
      <c r="K1859" s="368"/>
      <c r="L1859" s="369">
        <v>500</v>
      </c>
      <c r="M1859" s="368"/>
      <c r="N1859" s="368"/>
      <c r="O1859" s="368"/>
      <c r="P1859" s="365"/>
      <c r="Q1859" s="365"/>
      <c r="R1859" s="370">
        <v>2</v>
      </c>
      <c r="S1859" s="370">
        <f t="shared" ref="S1859:S1860" si="201">+L1859-R1859</f>
        <v>498</v>
      </c>
      <c r="T1859" s="371"/>
    </row>
    <row r="1860" spans="1:20" x14ac:dyDescent="0.25">
      <c r="A1860" s="365"/>
      <c r="B1860" s="365"/>
      <c r="C1860" s="365"/>
      <c r="D1860" s="365"/>
      <c r="E1860" s="365"/>
      <c r="F1860" s="365"/>
      <c r="G1860" s="367" t="s">
        <v>2959</v>
      </c>
      <c r="H1860" s="367" t="s">
        <v>2366</v>
      </c>
      <c r="I1860" s="367" t="s">
        <v>1769</v>
      </c>
      <c r="J1860" s="367" t="s">
        <v>2022</v>
      </c>
      <c r="K1860" s="368"/>
      <c r="L1860" s="369">
        <v>500</v>
      </c>
      <c r="M1860" s="368"/>
      <c r="N1860" s="368"/>
      <c r="O1860" s="368"/>
      <c r="P1860" s="365"/>
      <c r="Q1860" s="365"/>
      <c r="R1860" s="370">
        <v>2</v>
      </c>
      <c r="S1860" s="370">
        <f t="shared" si="201"/>
        <v>498</v>
      </c>
      <c r="T1860" s="371"/>
    </row>
    <row r="1861" spans="1:20" x14ac:dyDescent="0.25">
      <c r="A1861" s="365"/>
      <c r="B1861" s="365"/>
      <c r="C1861" s="365"/>
      <c r="D1861" s="365"/>
      <c r="E1861" s="365"/>
      <c r="F1861" s="365"/>
      <c r="G1861" s="367" t="s">
        <v>57</v>
      </c>
      <c r="H1861" s="367" t="s">
        <v>2698</v>
      </c>
      <c r="I1861" s="367" t="s">
        <v>2699</v>
      </c>
      <c r="J1861" s="367" t="s">
        <v>1704</v>
      </c>
      <c r="K1861" s="368"/>
      <c r="L1861" s="369">
        <v>4000</v>
      </c>
      <c r="M1861" s="368"/>
      <c r="N1861" s="368"/>
      <c r="O1861" s="368"/>
      <c r="P1861" s="365"/>
      <c r="Q1861" s="365"/>
      <c r="R1861" s="370">
        <v>2</v>
      </c>
      <c r="S1861" s="370">
        <v>2500</v>
      </c>
      <c r="T1861" s="371">
        <f>+L1861-R1861-S1861</f>
        <v>1498</v>
      </c>
    </row>
    <row r="1862" spans="1:20" x14ac:dyDescent="0.25">
      <c r="A1862" s="365"/>
      <c r="B1862" s="365"/>
      <c r="C1862" s="365"/>
      <c r="D1862" s="365"/>
      <c r="E1862" s="365"/>
      <c r="F1862" s="365"/>
      <c r="G1862" s="376" t="s">
        <v>2828</v>
      </c>
      <c r="H1862" s="376" t="s">
        <v>2369</v>
      </c>
      <c r="I1862" s="367" t="s">
        <v>3048</v>
      </c>
      <c r="J1862" s="367" t="s">
        <v>1704</v>
      </c>
      <c r="K1862" s="368"/>
      <c r="L1862" s="369">
        <v>2500</v>
      </c>
      <c r="M1862" s="368"/>
      <c r="N1862" s="368"/>
      <c r="O1862" s="368"/>
      <c r="P1862" s="365"/>
      <c r="Q1862" s="365"/>
      <c r="R1862" s="370">
        <v>2</v>
      </c>
      <c r="S1862" s="371">
        <v>750</v>
      </c>
      <c r="T1862" s="370">
        <f t="shared" ref="T1862" si="202">+L1862-R1862-S1862</f>
        <v>1748</v>
      </c>
    </row>
    <row r="1863" spans="1:20" x14ac:dyDescent="0.25">
      <c r="A1863" s="365"/>
      <c r="B1863" s="365"/>
      <c r="C1863" s="365"/>
      <c r="D1863" s="365"/>
      <c r="E1863" s="365"/>
      <c r="F1863" s="365"/>
      <c r="G1863" s="376" t="s">
        <v>3049</v>
      </c>
      <c r="H1863" s="376" t="s">
        <v>2370</v>
      </c>
      <c r="I1863" s="367" t="s">
        <v>2113</v>
      </c>
      <c r="J1863" s="367" t="s">
        <v>2022</v>
      </c>
      <c r="K1863" s="368"/>
      <c r="L1863" s="369">
        <v>2250</v>
      </c>
      <c r="M1863" s="368"/>
      <c r="N1863" s="368"/>
      <c r="O1863" s="368"/>
      <c r="P1863" s="365"/>
      <c r="Q1863" s="365"/>
      <c r="R1863" s="370">
        <v>2</v>
      </c>
      <c r="S1863" s="370">
        <f>+L1863-R1863</f>
        <v>2248</v>
      </c>
      <c r="T1863" s="371"/>
    </row>
    <row r="1864" spans="1:20" x14ac:dyDescent="0.25">
      <c r="A1864" s="365"/>
      <c r="B1864" s="365"/>
      <c r="C1864" s="365"/>
      <c r="D1864" s="365"/>
      <c r="E1864" s="365"/>
      <c r="F1864" s="365"/>
      <c r="G1864" s="376" t="s">
        <v>3050</v>
      </c>
      <c r="H1864" s="376" t="s">
        <v>2370</v>
      </c>
      <c r="I1864" s="367" t="s">
        <v>3051</v>
      </c>
      <c r="J1864" s="367" t="s">
        <v>1704</v>
      </c>
      <c r="K1864" s="368"/>
      <c r="L1864" s="369">
        <v>2000</v>
      </c>
      <c r="M1864" s="368"/>
      <c r="N1864" s="368"/>
      <c r="O1864" s="368"/>
      <c r="P1864" s="365"/>
      <c r="Q1864" s="365"/>
      <c r="R1864" s="370">
        <v>2</v>
      </c>
      <c r="S1864" s="371">
        <v>750</v>
      </c>
      <c r="T1864" s="370">
        <f t="shared" ref="T1864:T1867" si="203">+L1864-R1864-S1864</f>
        <v>1248</v>
      </c>
    </row>
    <row r="1865" spans="1:20" x14ac:dyDescent="0.25">
      <c r="A1865" s="365"/>
      <c r="B1865" s="365"/>
      <c r="C1865" s="365"/>
      <c r="D1865" s="365"/>
      <c r="E1865" s="365"/>
      <c r="F1865" s="365"/>
      <c r="G1865" s="376" t="s">
        <v>2828</v>
      </c>
      <c r="H1865" s="376" t="s">
        <v>2371</v>
      </c>
      <c r="I1865" s="367" t="s">
        <v>2936</v>
      </c>
      <c r="J1865" s="367" t="s">
        <v>1704</v>
      </c>
      <c r="K1865" s="368"/>
      <c r="L1865" s="369">
        <v>4500</v>
      </c>
      <c r="M1865" s="368"/>
      <c r="N1865" s="368"/>
      <c r="O1865" s="368"/>
      <c r="P1865" s="365"/>
      <c r="Q1865" s="365"/>
      <c r="R1865" s="370">
        <v>2</v>
      </c>
      <c r="S1865" s="371">
        <v>1500</v>
      </c>
      <c r="T1865" s="370">
        <f t="shared" si="203"/>
        <v>2998</v>
      </c>
    </row>
    <row r="1866" spans="1:20" x14ac:dyDescent="0.25">
      <c r="A1866" s="365"/>
      <c r="B1866" s="365"/>
      <c r="C1866" s="365"/>
      <c r="D1866" s="365"/>
      <c r="E1866" s="365"/>
      <c r="F1866" s="365"/>
      <c r="G1866" s="376" t="s">
        <v>3052</v>
      </c>
      <c r="H1866" s="376" t="s">
        <v>2371</v>
      </c>
      <c r="I1866" s="367" t="s">
        <v>1101</v>
      </c>
      <c r="J1866" s="367" t="s">
        <v>2022</v>
      </c>
      <c r="K1866" s="368"/>
      <c r="L1866" s="369">
        <v>1250</v>
      </c>
      <c r="M1866" s="368"/>
      <c r="N1866" s="368"/>
      <c r="O1866" s="368"/>
      <c r="P1866" s="365"/>
      <c r="Q1866" s="365"/>
      <c r="R1866" s="370">
        <v>2</v>
      </c>
      <c r="S1866" s="370">
        <f>+L1866-R1866</f>
        <v>1248</v>
      </c>
      <c r="T1866" s="371"/>
    </row>
    <row r="1867" spans="1:20" x14ac:dyDescent="0.25">
      <c r="A1867" s="365"/>
      <c r="B1867" s="365"/>
      <c r="C1867" s="365"/>
      <c r="D1867" s="365"/>
      <c r="E1867" s="365"/>
      <c r="F1867" s="365"/>
      <c r="G1867" s="376" t="s">
        <v>3053</v>
      </c>
      <c r="H1867" s="376" t="s">
        <v>2371</v>
      </c>
      <c r="I1867" s="367" t="s">
        <v>1797</v>
      </c>
      <c r="J1867" s="367" t="s">
        <v>1704</v>
      </c>
      <c r="K1867" s="368"/>
      <c r="L1867" s="369">
        <v>1750</v>
      </c>
      <c r="M1867" s="368"/>
      <c r="N1867" s="368"/>
      <c r="O1867" s="368"/>
      <c r="P1867" s="365"/>
      <c r="Q1867" s="365"/>
      <c r="R1867" s="370">
        <v>2</v>
      </c>
      <c r="S1867" s="371">
        <v>1500</v>
      </c>
      <c r="T1867" s="370">
        <f t="shared" si="203"/>
        <v>248</v>
      </c>
    </row>
    <row r="1868" spans="1:20" x14ac:dyDescent="0.25">
      <c r="A1868" s="365"/>
      <c r="B1868" s="365"/>
      <c r="C1868" s="365"/>
      <c r="D1868" s="365"/>
      <c r="E1868" s="365"/>
      <c r="F1868" s="365"/>
      <c r="G1868" s="376" t="s">
        <v>3054</v>
      </c>
      <c r="H1868" s="376" t="s">
        <v>2371</v>
      </c>
      <c r="I1868" s="367" t="s">
        <v>1903</v>
      </c>
      <c r="J1868" s="367" t="s">
        <v>2022</v>
      </c>
      <c r="K1868" s="368"/>
      <c r="L1868" s="369">
        <v>1750</v>
      </c>
      <c r="M1868" s="368"/>
      <c r="N1868" s="368"/>
      <c r="O1868" s="368"/>
      <c r="P1868" s="365"/>
      <c r="Q1868" s="365"/>
      <c r="R1868" s="370">
        <v>2</v>
      </c>
      <c r="S1868" s="370">
        <f t="shared" ref="S1868:S1870" si="204">+L1868-R1868</f>
        <v>1748</v>
      </c>
      <c r="T1868" s="371"/>
    </row>
    <row r="1869" spans="1:20" x14ac:dyDescent="0.25">
      <c r="A1869" s="365"/>
      <c r="B1869" s="365"/>
      <c r="C1869" s="365"/>
      <c r="D1869" s="365"/>
      <c r="E1869" s="365"/>
      <c r="F1869" s="365"/>
      <c r="G1869" s="376" t="s">
        <v>2373</v>
      </c>
      <c r="H1869" s="376" t="s">
        <v>2372</v>
      </c>
      <c r="I1869" s="367" t="s">
        <v>2121</v>
      </c>
      <c r="J1869" s="367" t="s">
        <v>2022</v>
      </c>
      <c r="K1869" s="368"/>
      <c r="L1869" s="369">
        <v>1000</v>
      </c>
      <c r="M1869" s="368"/>
      <c r="N1869" s="368"/>
      <c r="O1869" s="368"/>
      <c r="P1869" s="365"/>
      <c r="Q1869" s="365"/>
      <c r="R1869" s="370">
        <v>2</v>
      </c>
      <c r="S1869" s="370">
        <f t="shared" si="204"/>
        <v>998</v>
      </c>
      <c r="T1869" s="371"/>
    </row>
    <row r="1870" spans="1:20" x14ac:dyDescent="0.25">
      <c r="A1870" s="365"/>
      <c r="B1870" s="365"/>
      <c r="C1870" s="365"/>
      <c r="D1870" s="365"/>
      <c r="E1870" s="365"/>
      <c r="F1870" s="365"/>
      <c r="G1870" s="407" t="s">
        <v>1990</v>
      </c>
      <c r="H1870" s="407" t="s">
        <v>917</v>
      </c>
      <c r="I1870" s="366" t="s">
        <v>668</v>
      </c>
      <c r="J1870" s="367" t="s">
        <v>2022</v>
      </c>
      <c r="K1870" s="368"/>
      <c r="L1870" s="369">
        <v>500</v>
      </c>
      <c r="M1870" s="368"/>
      <c r="N1870" s="368"/>
      <c r="O1870" s="368"/>
      <c r="P1870" s="365"/>
      <c r="Q1870" s="365"/>
      <c r="R1870" s="370">
        <v>2</v>
      </c>
      <c r="S1870" s="370">
        <f t="shared" si="204"/>
        <v>498</v>
      </c>
      <c r="T1870" s="371"/>
    </row>
  </sheetData>
  <dataConsolidate/>
  <mergeCells count="60">
    <mergeCell ref="C446:F446"/>
    <mergeCell ref="B474:D474"/>
    <mergeCell ref="A488:D488"/>
    <mergeCell ref="A489:D489"/>
    <mergeCell ref="C513:D513"/>
    <mergeCell ref="C42:F42"/>
    <mergeCell ref="D70:F70"/>
    <mergeCell ref="C1718:F1718"/>
    <mergeCell ref="D145:F145"/>
    <mergeCell ref="D186:F186"/>
    <mergeCell ref="D441:F441"/>
    <mergeCell ref="D197:F197"/>
    <mergeCell ref="D170:F170"/>
    <mergeCell ref="A162:F162"/>
    <mergeCell ref="D332:F332"/>
    <mergeCell ref="D263:F263"/>
    <mergeCell ref="A335:F335"/>
    <mergeCell ref="B208:F208"/>
    <mergeCell ref="C371:F371"/>
    <mergeCell ref="B375:F375"/>
    <mergeCell ref="F396:G396"/>
    <mergeCell ref="A200:F200"/>
    <mergeCell ref="A472:F472"/>
    <mergeCell ref="C52:F52"/>
    <mergeCell ref="D69:F69"/>
    <mergeCell ref="B75:F75"/>
    <mergeCell ref="C76:F76"/>
    <mergeCell ref="C77:F77"/>
    <mergeCell ref="C78:F78"/>
    <mergeCell ref="C79:F79"/>
    <mergeCell ref="D174:F174"/>
    <mergeCell ref="C136:F136"/>
    <mergeCell ref="D129:F129"/>
    <mergeCell ref="C282:F282"/>
    <mergeCell ref="A287:F287"/>
    <mergeCell ref="C372:D372"/>
    <mergeCell ref="C364:F364"/>
    <mergeCell ref="A764:F764"/>
    <mergeCell ref="A767:F767"/>
    <mergeCell ref="C879:F879"/>
    <mergeCell ref="D934:F934"/>
    <mergeCell ref="C625:D625"/>
    <mergeCell ref="B746:C746"/>
    <mergeCell ref="C756:F756"/>
    <mergeCell ref="D757:F757"/>
    <mergeCell ref="B761:D761"/>
    <mergeCell ref="A762:F762"/>
    <mergeCell ref="A763:F763"/>
    <mergeCell ref="B993:F993"/>
    <mergeCell ref="D1025:F1025"/>
    <mergeCell ref="A1043:F1043"/>
    <mergeCell ref="C1073:F1073"/>
    <mergeCell ref="C1074:F1074"/>
    <mergeCell ref="A1699:F1699"/>
    <mergeCell ref="A1706:F1706"/>
    <mergeCell ref="A1710:F1710"/>
    <mergeCell ref="A1711:F1711"/>
    <mergeCell ref="A1114:F1114"/>
    <mergeCell ref="B1201:F1201"/>
    <mergeCell ref="C1211:D1211"/>
  </mergeCells>
  <printOptions horizontalCentered="1" gridLines="1"/>
  <pageMargins left="0.39370078740157483" right="0.39370078740157483" top="0.23622047244094491" bottom="0.19685039370078741" header="0.15748031496062992" footer="0.15748031496062992"/>
  <pageSetup paperSize="9" scale="38" orientation="landscape" r:id="rId1"/>
  <headerFooter alignWithMargins="0">
    <oddFooter>Sayfa &amp;P / &amp;N</oddFooter>
  </headerFooter>
  <colBreaks count="2" manualBreakCount="2">
    <brk id="18" max="1048575" man="1"/>
    <brk id="2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1E1201D49F58544ABF55037D3D28F43A" ma:contentTypeVersion="2" ma:contentTypeDescription="Yeni belge oluşturun." ma:contentTypeScope="" ma:versionID="cf4a8be6f8dd9045e94381582e4af88d">
  <xsd:schema xmlns:xsd="http://www.w3.org/2001/XMLSchema" xmlns:xs="http://www.w3.org/2001/XMLSchema" xmlns:p="http://schemas.microsoft.com/office/2006/metadata/properties" xmlns:ns1="http://schemas.microsoft.com/sharepoint/v3" xmlns:ns2="04ef92f6-9dd8-455a-8e33-ba5abb16863d" targetNamespace="http://schemas.microsoft.com/office/2006/metadata/properties" ma:root="true" ma:fieldsID="79c201caf26fda23c1fc50725ddabf30" ns1:_="" ns2:_="">
    <xsd:import namespace="http://schemas.microsoft.com/sharepoint/v3"/>
    <xsd:import namespace="04ef92f6-9dd8-455a-8e33-ba5abb1686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f92f6-9dd8-455a-8e33-ba5abb1686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E4A569-218E-4373-94BA-7B8584CA8122}"/>
</file>

<file path=customXml/itemProps2.xml><?xml version="1.0" encoding="utf-8"?>
<ds:datastoreItem xmlns:ds="http://schemas.openxmlformats.org/officeDocument/2006/customXml" ds:itemID="{CE19B9F6-CBD7-4245-A069-3C54AC001D7C}"/>
</file>

<file path=customXml/itemProps3.xml><?xml version="1.0" encoding="utf-8"?>
<ds:datastoreItem xmlns:ds="http://schemas.openxmlformats.org/officeDocument/2006/customXml" ds:itemID="{EBFF85B6-FC43-4948-9B92-72FA8C5D1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2018</vt:lpstr>
      <vt:lpstr>'2018'!Yazdırma_Başlıkları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2018-03-01T14:08:25Z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0x0101001E1201D49F58544ABF55037D3D28F43A</vt:lpwstr>
  </property>
</Properties>
</file>